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05" yWindow="-105" windowWidth="20730" windowHeight="11760" firstSheet="1" activeTab="4"/>
  </bookViews>
  <sheets>
    <sheet name=" CO-PO List" sheetId="5" state="hidden" r:id="rId1"/>
    <sheet name="Student Performance" sheetId="6" r:id="rId2"/>
    <sheet name="CO Specific mark distribution" sheetId="8" r:id="rId3"/>
    <sheet name="Direct Attainment" sheetId="9" r:id="rId4"/>
    <sheet name="Direct PO&amp;PSO Attainment" sheetId="7" r:id="rId5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8" i="9"/>
  <c r="I7"/>
  <c r="I5"/>
  <c r="F34" i="6"/>
  <c r="G34" s="1"/>
  <c r="F33"/>
  <c r="G33" s="1"/>
  <c r="F32"/>
  <c r="G32" s="1"/>
  <c r="F31"/>
  <c r="G31" s="1"/>
  <c r="F30"/>
  <c r="G30" s="1"/>
  <c r="F29"/>
  <c r="G29" s="1"/>
  <c r="E34"/>
  <c r="E33"/>
  <c r="E32"/>
  <c r="E31"/>
  <c r="E30"/>
  <c r="E29"/>
  <c r="C6"/>
  <c r="D6"/>
  <c r="E8"/>
  <c r="F8"/>
  <c r="G8" s="1"/>
  <c r="E9"/>
  <c r="F9"/>
  <c r="E7" i="8" s="1"/>
  <c r="E10" i="6"/>
  <c r="F10"/>
  <c r="G10" s="1"/>
  <c r="E11"/>
  <c r="F11"/>
  <c r="G11" s="1"/>
  <c r="E12"/>
  <c r="F12"/>
  <c r="G12" s="1"/>
  <c r="E13"/>
  <c r="F13"/>
  <c r="G13" s="1"/>
  <c r="E14"/>
  <c r="F14"/>
  <c r="G14" s="1"/>
  <c r="E15"/>
  <c r="F15"/>
  <c r="G15" s="1"/>
  <c r="E16"/>
  <c r="F16"/>
  <c r="G16" s="1"/>
  <c r="E17"/>
  <c r="F17"/>
  <c r="G17" s="1"/>
  <c r="E18"/>
  <c r="F18"/>
  <c r="G18" s="1"/>
  <c r="E19"/>
  <c r="F19"/>
  <c r="G19" s="1"/>
  <c r="E20"/>
  <c r="F20"/>
  <c r="G20" s="1"/>
  <c r="E21"/>
  <c r="F21"/>
  <c r="G21" s="1"/>
  <c r="E22"/>
  <c r="F22"/>
  <c r="G22" s="1"/>
  <c r="E23"/>
  <c r="F23"/>
  <c r="G23" s="1"/>
  <c r="E24"/>
  <c r="F24"/>
  <c r="G24" s="1"/>
  <c r="E25"/>
  <c r="F25"/>
  <c r="G25" s="1"/>
  <c r="E26"/>
  <c r="F26"/>
  <c r="G26" s="1"/>
  <c r="E27"/>
  <c r="F27"/>
  <c r="G27" s="1"/>
  <c r="E28"/>
  <c r="F28"/>
  <c r="G28" s="1"/>
  <c r="G23" i="7"/>
  <c r="H23"/>
  <c r="I23"/>
  <c r="G24"/>
  <c r="H24"/>
  <c r="I24"/>
  <c r="F25"/>
  <c r="H25"/>
  <c r="I25"/>
  <c r="F26"/>
  <c r="G26"/>
  <c r="I26"/>
  <c r="F22"/>
  <c r="G22"/>
  <c r="H22"/>
  <c r="K22"/>
  <c r="E23" i="8" l="1"/>
  <c r="E22"/>
  <c r="E32"/>
  <c r="E31"/>
  <c r="E30"/>
  <c r="E29"/>
  <c r="E28"/>
  <c r="E27"/>
  <c r="E26"/>
  <c r="E25"/>
  <c r="E24"/>
  <c r="E21"/>
  <c r="E20"/>
  <c r="E19"/>
  <c r="E18"/>
  <c r="E17"/>
  <c r="E16"/>
  <c r="E15"/>
  <c r="E14"/>
  <c r="E13"/>
  <c r="E12"/>
  <c r="E11"/>
  <c r="E10"/>
  <c r="E9"/>
  <c r="E8"/>
  <c r="E6"/>
  <c r="F6" i="6"/>
  <c r="E6"/>
  <c r="G9"/>
  <c r="G6" s="1"/>
  <c r="L6" i="9"/>
  <c r="I6"/>
  <c r="J6"/>
  <c r="K6"/>
  <c r="I9"/>
  <c r="J9"/>
  <c r="K9"/>
  <c r="H5"/>
  <c r="G5"/>
  <c r="G6" s="1"/>
  <c r="G7" s="1"/>
  <c r="H6" l="1"/>
  <c r="G8"/>
  <c r="G9" s="1"/>
  <c r="H7" l="1"/>
  <c r="H8" s="1"/>
  <c r="H9" s="1"/>
  <c r="L7" l="1"/>
  <c r="L8" s="1"/>
  <c r="L9" s="1"/>
  <c r="J11" l="1"/>
  <c r="B25" i="7" s="1"/>
  <c r="G25" s="1"/>
  <c r="I11" i="9"/>
  <c r="B24" i="7" s="1"/>
  <c r="F24" s="1"/>
  <c r="K11" i="9"/>
  <c r="B26" i="7" s="1"/>
  <c r="G11" i="9"/>
  <c r="B22" i="7" s="1"/>
  <c r="I22" s="1"/>
  <c r="H11" i="9"/>
  <c r="B23" i="7" s="1"/>
  <c r="K26" l="1"/>
  <c r="H26"/>
  <c r="K23"/>
  <c r="F23"/>
  <c r="E26"/>
  <c r="D26"/>
  <c r="C26"/>
  <c r="J26"/>
  <c r="D24"/>
  <c r="J24"/>
  <c r="C24"/>
  <c r="E24"/>
  <c r="K24"/>
  <c r="D22"/>
  <c r="J22"/>
  <c r="E22"/>
  <c r="C22"/>
  <c r="D23"/>
  <c r="E23"/>
  <c r="J23"/>
  <c r="C23"/>
  <c r="E25"/>
  <c r="D25"/>
  <c r="C25"/>
  <c r="J25"/>
  <c r="K25"/>
</calcChain>
</file>

<file path=xl/sharedStrings.xml><?xml version="1.0" encoding="utf-8"?>
<sst xmlns="http://schemas.openxmlformats.org/spreadsheetml/2006/main" count="269" uniqueCount="158">
  <si>
    <t>CO1</t>
  </si>
  <si>
    <t>CO2</t>
  </si>
  <si>
    <t>CO4</t>
  </si>
  <si>
    <t>CO5</t>
  </si>
  <si>
    <t>CO3</t>
  </si>
  <si>
    <t>Analyse simple bolting and welding connections and understand codes and how to apply it.</t>
  </si>
  <si>
    <t>Apply simple steel structures such as tension members, compression members and simple beams.</t>
  </si>
  <si>
    <t>Analyse timber structural elements</t>
  </si>
  <si>
    <t>Solve various problems related to staircase, footings by limit state method</t>
  </si>
  <si>
    <t>Able to solve masonry and tubular structures problems.</t>
  </si>
  <si>
    <t>CO</t>
  </si>
  <si>
    <t>Description</t>
  </si>
  <si>
    <t>Level</t>
  </si>
  <si>
    <t xml:space="preserve">Understand, Apply </t>
  </si>
  <si>
    <t>Apply</t>
  </si>
  <si>
    <t xml:space="preserve">Understand, Analyse </t>
  </si>
  <si>
    <t>PO</t>
  </si>
  <si>
    <t>PO1</t>
  </si>
  <si>
    <t xml:space="preserve">Apply knowledge of basic mathematics, science and engineering fundamentals and engineering specialization to solve the engineering problems. </t>
  </si>
  <si>
    <t xml:space="preserve">Basic and Discipline specific knowledge: </t>
  </si>
  <si>
    <t>PO2</t>
  </si>
  <si>
    <t>PO3</t>
  </si>
  <si>
    <t>PO4</t>
  </si>
  <si>
    <t>PO5</t>
  </si>
  <si>
    <t>PO6</t>
  </si>
  <si>
    <t>PO7</t>
  </si>
  <si>
    <t xml:space="preserve">Identify and analyse well-defined engineering problems using codified standard methods. </t>
  </si>
  <si>
    <t xml:space="preserve">Problem analysis: </t>
  </si>
  <si>
    <t>Design solutions for well-defined technical problems and assist with the design of systems components or processes to meet specified needs.</t>
  </si>
  <si>
    <t xml:space="preserve">Design/ development of solutions: </t>
  </si>
  <si>
    <t xml:space="preserve">Apply modern engineering tools and appropriate technique to conduct standard tests and measurements. </t>
  </si>
  <si>
    <t>Engineering Tools, Experimentation and Testing</t>
  </si>
  <si>
    <t xml:space="preserve">Apply appropriate technology in context of society, sustainability, environment and ethical practices. </t>
  </si>
  <si>
    <t>Engineering practices for society, sustainability and environment</t>
  </si>
  <si>
    <t xml:space="preserve">Use engineering management principles individually, as a team member or a leader to manage projects and effectively communicate about well-defined engineering activities. </t>
  </si>
  <si>
    <t>Project Management:</t>
  </si>
  <si>
    <t>Ability to analyse individual needs and engage in updating in the context of technological changes.</t>
  </si>
  <si>
    <t xml:space="preserve">Life-long learning: </t>
  </si>
  <si>
    <t>PSO</t>
  </si>
  <si>
    <t>PSO1</t>
  </si>
  <si>
    <t>PSO2</t>
  </si>
  <si>
    <t>The students of this program should be able to plan, analyse and prepare cost estimate for execution for different type of Civil Engineering Projects.</t>
  </si>
  <si>
    <t>The students of this program should be able to work effectively as an individual or in a team to execute and supervise a civil construction project maintaining the quality, health, safety, environmental and societal requirements.</t>
  </si>
  <si>
    <t>PO LIST</t>
  </si>
  <si>
    <t>Basic and Discipline specific knowledge</t>
  </si>
  <si>
    <t>Problem analysis</t>
  </si>
  <si>
    <t>Design/ development of solutions</t>
  </si>
  <si>
    <t>Project Management</t>
  </si>
  <si>
    <t>Life-long learning</t>
  </si>
  <si>
    <t>Knowledge</t>
  </si>
  <si>
    <t>Professionalism</t>
  </si>
  <si>
    <t>CORRELATIONSHIP MATRIX</t>
  </si>
  <si>
    <t>Paper Code:</t>
  </si>
  <si>
    <t>Teacher's Name:</t>
  </si>
  <si>
    <t>Assesment Year:</t>
  </si>
  <si>
    <t>Stream:</t>
  </si>
  <si>
    <t>Semester:</t>
  </si>
  <si>
    <t>Total No. of Students:</t>
  </si>
  <si>
    <t>ROLL</t>
  </si>
  <si>
    <t>NAME</t>
  </si>
  <si>
    <t>Marks in 100 *
(U)</t>
  </si>
  <si>
    <t>% of marks of internal</t>
  </si>
  <si>
    <t>CE</t>
  </si>
  <si>
    <t>Board Mark (80)
(U - I)</t>
  </si>
  <si>
    <t>Internal (20)
(I)</t>
  </si>
  <si>
    <t xml:space="preserve">% Board marks </t>
  </si>
  <si>
    <t>Internal</t>
  </si>
  <si>
    <t>Marks in 100
(U)</t>
  </si>
  <si>
    <t>CO-Attainment</t>
  </si>
  <si>
    <t>No of students gets marks&gt;= Target</t>
  </si>
  <si>
    <t>% of students gets marks&gt;= Target</t>
  </si>
  <si>
    <t>Board Exam CO-Attainment</t>
  </si>
  <si>
    <t>Total Marks in respective CO</t>
  </si>
  <si>
    <t>Total number of student</t>
  </si>
  <si>
    <t>Set Attainment Target  percentage</t>
  </si>
  <si>
    <t>Attainment Level 1: 60% students scoring more than 60% marks in the internal/university examination.</t>
  </si>
  <si>
    <t>Attainment Level 2: 70% students scoring more than 60% marks in the internal/university examination.</t>
  </si>
  <si>
    <t>Attainment Level 3: 80% students scoring more than 60% marks in the internal/university examination.</t>
  </si>
  <si>
    <t>Weighted CO Attainment 
(40% Internal+ 60% board)</t>
  </si>
  <si>
    <t xml:space="preserve">CO Specific Distribution of Internal Marks </t>
  </si>
  <si>
    <t>Average</t>
  </si>
  <si>
    <t>CO attainment levels</t>
  </si>
  <si>
    <t>DIRECT PO &amp; PSO ATTAINMENT</t>
  </si>
  <si>
    <t>CO ID</t>
  </si>
  <si>
    <t>ATTAINMENT LVL</t>
  </si>
  <si>
    <t>Th2 CO1</t>
  </si>
  <si>
    <t>Th2 CO2</t>
  </si>
  <si>
    <t>Th2 CO3</t>
  </si>
  <si>
    <t>Th2 CO4</t>
  </si>
  <si>
    <t>Th2 CO5</t>
  </si>
  <si>
    <t>2nd</t>
  </si>
  <si>
    <t>F20110001002</t>
  </si>
  <si>
    <t>F20110001003</t>
  </si>
  <si>
    <t>F20110001004</t>
  </si>
  <si>
    <t>F20110001005</t>
  </si>
  <si>
    <t>F20110001007</t>
  </si>
  <si>
    <t>F20110001008</t>
  </si>
  <si>
    <t>F20110001009</t>
  </si>
  <si>
    <t>F20110001010</t>
  </si>
  <si>
    <t>F20110001011</t>
  </si>
  <si>
    <t>F20110001012</t>
  </si>
  <si>
    <t>F20110001013</t>
  </si>
  <si>
    <t>F20110001014</t>
  </si>
  <si>
    <t>F20110001016</t>
  </si>
  <si>
    <t>F20110001017</t>
  </si>
  <si>
    <t>F20110001018</t>
  </si>
  <si>
    <t>F20110001019</t>
  </si>
  <si>
    <t>F20110001020</t>
  </si>
  <si>
    <t>F20110001021</t>
  </si>
  <si>
    <t>F20110001022</t>
  </si>
  <si>
    <t>F20110001023</t>
  </si>
  <si>
    <t>F20110001024</t>
  </si>
  <si>
    <t>F20110001026</t>
  </si>
  <si>
    <t>F20110001027</t>
  </si>
  <si>
    <t>F20110001028</t>
  </si>
  <si>
    <t>F20110001029</t>
  </si>
  <si>
    <t>F20110001030</t>
  </si>
  <si>
    <t>F20110001031</t>
  </si>
  <si>
    <t>AMIYA RANAJAN MAHAKUR</t>
  </si>
  <si>
    <t>ANANYA MEHER</t>
  </si>
  <si>
    <t>ANKIT MAJHI</t>
  </si>
  <si>
    <t>BIBEK KUMAR PODH</t>
  </si>
  <si>
    <t>DIPANJALI BARGE</t>
  </si>
  <si>
    <t>GANESH KETAKI</t>
  </si>
  <si>
    <t>HARIHARA CHHURA</t>
  </si>
  <si>
    <t>HEMANTA DHARUA</t>
  </si>
  <si>
    <t>JAYASHANKAR DASH</t>
  </si>
  <si>
    <t>KAPILAS MANHIRA</t>
  </si>
  <si>
    <t>MISHIKA TRIPATHY</t>
  </si>
  <si>
    <t>PHAKIR MOHAN MAJHI</t>
  </si>
  <si>
    <t>PRITAM SANDH</t>
  </si>
  <si>
    <t>PRITAM YADAV</t>
  </si>
  <si>
    <t>PUJARANI SWAIN</t>
  </si>
  <si>
    <t>RAJIB SAHU</t>
  </si>
  <si>
    <t>RAKESH BISHOI</t>
  </si>
  <si>
    <t>RONIT NANDA</t>
  </si>
  <si>
    <t>ROSHAN MEHER</t>
  </si>
  <si>
    <t>SHUBHAM SETH</t>
  </si>
  <si>
    <t>SK YUSUF AHMED</t>
  </si>
  <si>
    <t>SOUMYA RANJAN SETH</t>
  </si>
  <si>
    <t>SUBODH CHANDRA BISWAL</t>
  </si>
  <si>
    <t>SUSAMA JANI</t>
  </si>
  <si>
    <t>SUSHREE SARADA NAYAK</t>
  </si>
  <si>
    <t>SWASTI SADHANA MISHRA</t>
  </si>
  <si>
    <t>TRUPTI MAYA NAG</t>
  </si>
  <si>
    <t>2020-2021</t>
  </si>
  <si>
    <t>2ND</t>
  </si>
  <si>
    <t>TH1 COMM ENGLISH</t>
  </si>
  <si>
    <t>6</t>
  </si>
  <si>
    <t>8</t>
  </si>
  <si>
    <t>00</t>
  </si>
  <si>
    <t>Apply rules of grammar for flawless writing</t>
  </si>
  <si>
    <t>K.K.DANG</t>
  </si>
  <si>
    <t>TH1A COMM.ENGLISH</t>
  </si>
  <si>
    <t>Building skills to comprehend a given passage.</t>
  </si>
  <si>
    <t>Building vocabulary for a good communication.</t>
  </si>
  <si>
    <t>Displaying communication skills in a well organised set up.</t>
  </si>
  <si>
    <t>Analyse grammatical errors like articles,part of speech,tense,modal etc</t>
  </si>
</sst>
</file>

<file path=xl/styles.xml><?xml version="1.0" encoding="utf-8"?>
<styleSheet xmlns="http://schemas.openxmlformats.org/spreadsheetml/2006/main">
  <fonts count="2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Book Antiqua"/>
      <family val="1"/>
    </font>
    <font>
      <sz val="12"/>
      <color theme="1"/>
      <name val="Book Antiqua"/>
      <family val="1"/>
    </font>
    <font>
      <sz val="11"/>
      <color theme="1"/>
      <name val="Book Antiqua"/>
      <family val="1"/>
    </font>
    <font>
      <b/>
      <sz val="11"/>
      <color theme="1"/>
      <name val="Book Antiqua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rgb="FF002060"/>
      <name val="Times New Roman"/>
      <family val="1"/>
    </font>
    <font>
      <sz val="11"/>
      <color rgb="FF002060"/>
      <name val="Times New Roman"/>
      <family val="1"/>
    </font>
    <font>
      <sz val="10"/>
      <name val="Arial"/>
      <family val="2"/>
    </font>
    <font>
      <b/>
      <sz val="11"/>
      <name val="Book Antiqua"/>
      <family val="1"/>
    </font>
    <font>
      <sz val="11"/>
      <name val="Book Antiqua"/>
      <family val="1"/>
    </font>
    <font>
      <sz val="11"/>
      <color rgb="FF000000"/>
      <name val="Book Antiqua"/>
      <family val="1"/>
    </font>
    <font>
      <sz val="11"/>
      <color theme="1"/>
      <name val="Calibri"/>
      <family val="2"/>
      <scheme val="minor"/>
    </font>
    <font>
      <b/>
      <sz val="12"/>
      <color rgb="FFC00000"/>
      <name val="Book Antiqua"/>
      <family val="1"/>
    </font>
    <font>
      <b/>
      <i/>
      <sz val="11"/>
      <color rgb="FFFFFF00"/>
      <name val="Times New Roman"/>
      <family val="1"/>
    </font>
    <font>
      <b/>
      <i/>
      <sz val="11"/>
      <color rgb="FFFFFF00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9" tint="-0.249977111117893"/>
      <name val="Book Antiqua"/>
      <family val="1"/>
    </font>
    <font>
      <sz val="11"/>
      <color rgb="FFFF0000"/>
      <name val="Book Antiqua"/>
      <family val="1"/>
    </font>
    <font>
      <sz val="12"/>
      <color theme="1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1"/>
      <color theme="1" tint="0.14999847407452621"/>
      <name val="Book Antiqua"/>
      <family val="1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5F5F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0" fontId="10" fillId="0" borderId="0"/>
    <xf numFmtId="9" fontId="14" fillId="0" borderId="0" applyFont="0" applyFill="0" applyBorder="0" applyAlignment="0" applyProtection="0"/>
  </cellStyleXfs>
  <cellXfs count="107">
    <xf numFmtId="0" fontId="0" fillId="0" borderId="0" xfId="0"/>
    <xf numFmtId="0" fontId="2" fillId="0" borderId="1" xfId="0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wrapText="1"/>
    </xf>
    <xf numFmtId="0" fontId="4" fillId="0" borderId="0" xfId="0" applyFont="1"/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wrapText="1"/>
    </xf>
    <xf numFmtId="0" fontId="3" fillId="0" borderId="1" xfId="0" applyFont="1" applyFill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/>
    </xf>
    <xf numFmtId="0" fontId="5" fillId="0" borderId="0" xfId="0" applyFont="1"/>
    <xf numFmtId="0" fontId="5" fillId="0" borderId="1" xfId="0" applyFont="1" applyBorder="1"/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/>
    <xf numFmtId="0" fontId="5" fillId="0" borderId="1" xfId="0" applyFont="1" applyFill="1" applyBorder="1" applyAlignment="1" applyProtection="1">
      <alignment horizontal="left" vertical="center" wrapText="1"/>
      <protection locked="0"/>
    </xf>
    <xf numFmtId="0" fontId="5" fillId="0" borderId="1" xfId="0" applyFont="1" applyFill="1" applyBorder="1" applyAlignment="1" applyProtection="1">
      <alignment horizontal="left" vertical="center"/>
      <protection locked="0"/>
    </xf>
    <xf numFmtId="1" fontId="4" fillId="0" borderId="0" xfId="0" applyNumberFormat="1" applyFont="1" applyFill="1" applyBorder="1" applyAlignment="1" applyProtection="1">
      <alignment vertical="center"/>
      <protection hidden="1"/>
    </xf>
    <xf numFmtId="1" fontId="4" fillId="0" borderId="0" xfId="0" applyNumberFormat="1" applyFont="1" applyFill="1" applyBorder="1" applyAlignment="1" applyProtection="1">
      <alignment horizontal="center" vertical="center"/>
      <protection hidden="1"/>
    </xf>
    <xf numFmtId="9" fontId="4" fillId="0" borderId="0" xfId="0" applyNumberFormat="1" applyFont="1" applyFill="1" applyBorder="1" applyAlignment="1" applyProtection="1">
      <alignment horizontal="center" vertical="center"/>
      <protection hidden="1"/>
    </xf>
    <xf numFmtId="0" fontId="4" fillId="0" borderId="0" xfId="0" applyFont="1" applyFill="1" applyBorder="1" applyAlignment="1" applyProtection="1">
      <alignment horizontal="center" vertical="center"/>
      <protection hidden="1"/>
    </xf>
    <xf numFmtId="10" fontId="4" fillId="0" borderId="0" xfId="0" applyNumberFormat="1" applyFont="1" applyFill="1" applyBorder="1" applyAlignment="1" applyProtection="1">
      <alignment horizontal="center" vertical="center"/>
      <protection hidden="1"/>
    </xf>
    <xf numFmtId="0" fontId="4" fillId="0" borderId="0" xfId="0" applyFont="1" applyFill="1"/>
    <xf numFmtId="0" fontId="5" fillId="0" borderId="1" xfId="0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 applyProtection="1">
      <alignment vertical="center"/>
      <protection locked="0"/>
    </xf>
    <xf numFmtId="1" fontId="5" fillId="0" borderId="0" xfId="0" applyNumberFormat="1" applyFont="1" applyFill="1" applyBorder="1" applyAlignment="1" applyProtection="1">
      <alignment vertical="center"/>
      <protection hidden="1"/>
    </xf>
    <xf numFmtId="0" fontId="5" fillId="0" borderId="1" xfId="0" applyFont="1" applyFill="1" applyBorder="1" applyAlignment="1" applyProtection="1">
      <alignment horizontal="left" vertical="center"/>
      <protection hidden="1"/>
    </xf>
    <xf numFmtId="1" fontId="12" fillId="0" borderId="1" xfId="0" applyNumberFormat="1" applyFont="1" applyFill="1" applyBorder="1" applyAlignment="1" applyProtection="1">
      <alignment horizontal="center" vertical="center"/>
      <protection hidden="1"/>
    </xf>
    <xf numFmtId="9" fontId="4" fillId="0" borderId="1" xfId="0" applyNumberFormat="1" applyFont="1" applyFill="1" applyBorder="1" applyAlignment="1" applyProtection="1">
      <alignment horizontal="center" vertical="center"/>
      <protection hidden="1"/>
    </xf>
    <xf numFmtId="1" fontId="4" fillId="0" borderId="1" xfId="0" applyNumberFormat="1" applyFont="1" applyFill="1" applyBorder="1" applyAlignment="1" applyProtection="1">
      <alignment horizontal="center" vertical="center"/>
      <protection hidden="1"/>
    </xf>
    <xf numFmtId="0" fontId="6" fillId="2" borderId="1" xfId="0" applyFont="1" applyFill="1" applyBorder="1" applyAlignment="1" applyProtection="1">
      <alignment horizontal="center" vertical="center"/>
      <protection hidden="1"/>
    </xf>
    <xf numFmtId="0" fontId="8" fillId="3" borderId="1" xfId="0" applyFont="1" applyFill="1" applyBorder="1" applyAlignment="1" applyProtection="1">
      <alignment horizontal="center" vertical="center" wrapText="1"/>
      <protection hidden="1"/>
    </xf>
    <xf numFmtId="9" fontId="6" fillId="2" borderId="1" xfId="0" applyNumberFormat="1" applyFont="1" applyFill="1" applyBorder="1" applyAlignment="1" applyProtection="1">
      <alignment horizontal="center" vertical="center"/>
      <protection hidden="1"/>
    </xf>
    <xf numFmtId="0" fontId="9" fillId="2" borderId="1" xfId="0" applyFont="1" applyFill="1" applyBorder="1" applyAlignment="1" applyProtection="1">
      <alignment horizontal="center" vertical="center" wrapText="1"/>
      <protection hidden="1"/>
    </xf>
    <xf numFmtId="9" fontId="7" fillId="2" borderId="1" xfId="2" applyFont="1" applyFill="1" applyBorder="1" applyAlignment="1" applyProtection="1">
      <alignment horizontal="center" vertical="center"/>
      <protection hidden="1"/>
    </xf>
    <xf numFmtId="0" fontId="11" fillId="3" borderId="1" xfId="0" applyNumberFormat="1" applyFont="1" applyFill="1" applyBorder="1" applyAlignment="1">
      <alignment horizontal="center" vertical="center"/>
    </xf>
    <xf numFmtId="1" fontId="5" fillId="3" borderId="1" xfId="0" applyNumberFormat="1" applyFont="1" applyFill="1" applyBorder="1" applyAlignment="1" applyProtection="1">
      <alignment horizontal="center" vertical="center" wrapText="1"/>
      <protection hidden="1"/>
    </xf>
    <xf numFmtId="0" fontId="5" fillId="3" borderId="1" xfId="0" applyNumberFormat="1" applyFont="1" applyFill="1" applyBorder="1" applyAlignment="1" applyProtection="1">
      <alignment horizontal="center" vertical="center" wrapText="1"/>
      <protection hidden="1"/>
    </xf>
    <xf numFmtId="1" fontId="15" fillId="4" borderId="1" xfId="0" applyNumberFormat="1" applyFont="1" applyFill="1" applyBorder="1" applyAlignment="1" applyProtection="1">
      <alignment horizontal="center" vertical="center"/>
    </xf>
    <xf numFmtId="9" fontId="15" fillId="4" borderId="1" xfId="2" applyFont="1" applyFill="1" applyBorder="1" applyAlignment="1" applyProtection="1">
      <alignment horizontal="center" vertical="center"/>
    </xf>
    <xf numFmtId="0" fontId="17" fillId="5" borderId="1" xfId="0" applyFont="1" applyFill="1" applyBorder="1" applyAlignment="1">
      <alignment horizontal="center" vertical="center"/>
    </xf>
    <xf numFmtId="0" fontId="6" fillId="0" borderId="0" xfId="0" applyFont="1" applyProtection="1">
      <protection hidden="1"/>
    </xf>
    <xf numFmtId="1" fontId="13" fillId="0" borderId="1" xfId="0" applyNumberFormat="1" applyFont="1" applyFill="1" applyBorder="1" applyAlignment="1" applyProtection="1">
      <alignment horizontal="center" vertical="top" shrinkToFit="1"/>
      <protection locked="0"/>
    </xf>
    <xf numFmtId="0" fontId="0" fillId="2" borderId="0" xfId="0" applyFill="1" applyBorder="1"/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1" fontId="0" fillId="2" borderId="1" xfId="0" applyNumberFormat="1" applyFill="1" applyBorder="1" applyAlignment="1">
      <alignment horizontal="center" vertical="center"/>
    </xf>
    <xf numFmtId="1" fontId="0" fillId="2" borderId="1" xfId="0" applyNumberFormat="1" applyFill="1" applyBorder="1" applyAlignment="1">
      <alignment horizontal="center"/>
    </xf>
    <xf numFmtId="0" fontId="0" fillId="2" borderId="1" xfId="0" applyFill="1" applyBorder="1"/>
    <xf numFmtId="0" fontId="7" fillId="3" borderId="1" xfId="0" applyFont="1" applyFill="1" applyBorder="1" applyAlignment="1" applyProtection="1">
      <alignment horizontal="center" vertical="center" wrapText="1"/>
      <protection hidden="1"/>
    </xf>
    <xf numFmtId="0" fontId="18" fillId="2" borderId="1" xfId="0" applyFont="1" applyFill="1" applyBorder="1" applyAlignment="1" applyProtection="1">
      <alignment horizontal="center" vertical="center" wrapText="1"/>
      <protection hidden="1"/>
    </xf>
    <xf numFmtId="2" fontId="18" fillId="2" borderId="1" xfId="0" applyNumberFormat="1" applyFont="1" applyFill="1" applyBorder="1" applyAlignment="1" applyProtection="1">
      <alignment horizontal="center" vertical="center" wrapText="1"/>
      <protection hidden="1"/>
    </xf>
    <xf numFmtId="0" fontId="20" fillId="0" borderId="0" xfId="0" applyFont="1" applyFill="1"/>
    <xf numFmtId="0" fontId="5" fillId="0" borderId="1" xfId="0" applyFont="1" applyFill="1" applyBorder="1" applyAlignment="1" applyProtection="1">
      <alignment vertical="center" wrapText="1"/>
      <protection locked="0"/>
    </xf>
    <xf numFmtId="0" fontId="4" fillId="0" borderId="0" xfId="0" applyFont="1" applyFill="1" applyAlignment="1">
      <alignment horizontal="center"/>
    </xf>
    <xf numFmtId="0" fontId="22" fillId="0" borderId="1" xfId="0" applyFont="1" applyBorder="1" applyAlignment="1">
      <alignment horizontal="left" vertical="center"/>
    </xf>
    <xf numFmtId="0" fontId="23" fillId="7" borderId="1" xfId="0" applyFont="1" applyFill="1" applyBorder="1" applyAlignment="1">
      <alignment vertical="center" wrapText="1"/>
    </xf>
    <xf numFmtId="0" fontId="23" fillId="8" borderId="1" xfId="0" applyFont="1" applyFill="1" applyBorder="1" applyAlignment="1">
      <alignment vertical="center" wrapText="1"/>
    </xf>
    <xf numFmtId="0" fontId="23" fillId="9" borderId="1" xfId="0" applyFont="1" applyFill="1" applyBorder="1" applyAlignment="1">
      <alignment vertical="center" wrapText="1"/>
    </xf>
    <xf numFmtId="0" fontId="0" fillId="0" borderId="1" xfId="0" applyBorder="1"/>
    <xf numFmtId="1" fontId="24" fillId="0" borderId="1" xfId="0" applyNumberFormat="1" applyFont="1" applyFill="1" applyBorder="1" applyAlignment="1" applyProtection="1">
      <alignment horizontal="center" vertical="center"/>
      <protection hidden="1"/>
    </xf>
    <xf numFmtId="1" fontId="24" fillId="0" borderId="1" xfId="0" applyNumberFormat="1" applyFont="1" applyFill="1" applyBorder="1" applyAlignment="1" applyProtection="1">
      <alignment horizontal="center" vertical="top" shrinkToFit="1"/>
      <protection locked="0"/>
    </xf>
    <xf numFmtId="9" fontId="24" fillId="0" borderId="1" xfId="0" applyNumberFormat="1" applyFont="1" applyFill="1" applyBorder="1" applyAlignment="1" applyProtection="1">
      <alignment horizontal="center" vertical="center"/>
      <protection hidden="1"/>
    </xf>
    <xf numFmtId="0" fontId="0" fillId="0" borderId="1" xfId="0" applyBorder="1" applyAlignment="1">
      <alignment horizontal="center"/>
    </xf>
    <xf numFmtId="0" fontId="21" fillId="0" borderId="1" xfId="0" applyFont="1" applyBorder="1" applyAlignment="1">
      <alignment horizontal="center" vertical="center" wrapText="1"/>
    </xf>
    <xf numFmtId="1" fontId="5" fillId="4" borderId="2" xfId="0" applyNumberFormat="1" applyFont="1" applyFill="1" applyBorder="1" applyAlignment="1" applyProtection="1">
      <alignment horizontal="center" vertical="center"/>
      <protection hidden="1"/>
    </xf>
    <xf numFmtId="1" fontId="5" fillId="4" borderId="4" xfId="0" applyNumberFormat="1" applyFont="1" applyFill="1" applyBorder="1" applyAlignment="1" applyProtection="1">
      <alignment horizontal="center" vertical="center"/>
      <protection hidden="1"/>
    </xf>
    <xf numFmtId="1" fontId="5" fillId="4" borderId="5" xfId="0" applyNumberFormat="1" applyFont="1" applyFill="1" applyBorder="1" applyAlignment="1" applyProtection="1">
      <alignment horizontal="center" vertical="center"/>
      <protection hidden="1"/>
    </xf>
    <xf numFmtId="0" fontId="1" fillId="2" borderId="1" xfId="0" applyFont="1" applyFill="1" applyBorder="1" applyAlignment="1">
      <alignment horizontal="center" vertical="center" wrapText="1"/>
    </xf>
    <xf numFmtId="0" fontId="11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 applyProtection="1">
      <alignment horizontal="center" vertical="center" wrapText="1"/>
      <protection hidden="1"/>
    </xf>
    <xf numFmtId="0" fontId="5" fillId="2" borderId="1" xfId="0" applyNumberFormat="1" applyFont="1" applyFill="1" applyBorder="1" applyAlignment="1" applyProtection="1">
      <alignment horizontal="center" vertical="center" wrapText="1"/>
      <protection hidden="1"/>
    </xf>
    <xf numFmtId="0" fontId="5" fillId="2" borderId="2" xfId="0" applyNumberFormat="1" applyFont="1" applyFill="1" applyBorder="1" applyAlignment="1" applyProtection="1">
      <alignment horizontal="center" vertical="center" wrapText="1"/>
      <protection hidden="1"/>
    </xf>
    <xf numFmtId="0" fontId="16" fillId="5" borderId="2" xfId="0" applyFont="1" applyFill="1" applyBorder="1" applyAlignment="1" applyProtection="1">
      <alignment horizontal="center" vertical="center" wrapText="1"/>
      <protection hidden="1"/>
    </xf>
    <xf numFmtId="0" fontId="16" fillId="5" borderId="4" xfId="0" applyFont="1" applyFill="1" applyBorder="1" applyAlignment="1" applyProtection="1">
      <alignment horizontal="center" vertical="center" wrapText="1"/>
      <protection hidden="1"/>
    </xf>
    <xf numFmtId="0" fontId="16" fillId="5" borderId="5" xfId="0" applyFont="1" applyFill="1" applyBorder="1" applyAlignment="1" applyProtection="1">
      <alignment horizontal="center" vertical="center" wrapText="1"/>
      <protection hidden="1"/>
    </xf>
    <xf numFmtId="0" fontId="6" fillId="2" borderId="9" xfId="0" applyFont="1" applyFill="1" applyBorder="1" applyAlignment="1" applyProtection="1">
      <alignment horizontal="left" vertical="center" wrapText="1"/>
      <protection hidden="1"/>
    </xf>
    <xf numFmtId="0" fontId="6" fillId="2" borderId="10" xfId="0" applyFont="1" applyFill="1" applyBorder="1" applyAlignment="1" applyProtection="1">
      <alignment horizontal="left" vertical="center" wrapText="1"/>
      <protection hidden="1"/>
    </xf>
    <xf numFmtId="0" fontId="6" fillId="2" borderId="11" xfId="0" applyFont="1" applyFill="1" applyBorder="1" applyAlignment="1" applyProtection="1">
      <alignment horizontal="left" vertical="center" wrapText="1"/>
      <protection hidden="1"/>
    </xf>
    <xf numFmtId="0" fontId="6" fillId="2" borderId="12" xfId="0" applyFont="1" applyFill="1" applyBorder="1" applyAlignment="1" applyProtection="1">
      <alignment horizontal="left" vertical="center" wrapText="1"/>
      <protection hidden="1"/>
    </xf>
    <xf numFmtId="0" fontId="6" fillId="2" borderId="0" xfId="0" applyFont="1" applyFill="1" applyBorder="1" applyAlignment="1" applyProtection="1">
      <alignment horizontal="left" vertical="center" wrapText="1"/>
      <protection hidden="1"/>
    </xf>
    <xf numFmtId="0" fontId="6" fillId="2" borderId="13" xfId="0" applyFont="1" applyFill="1" applyBorder="1" applyAlignment="1" applyProtection="1">
      <alignment horizontal="left" vertical="center" wrapText="1"/>
      <protection hidden="1"/>
    </xf>
    <xf numFmtId="0" fontId="6" fillId="2" borderId="12" xfId="0" applyFont="1" applyFill="1" applyBorder="1" applyAlignment="1" applyProtection="1">
      <alignment horizontal="left" wrapText="1"/>
      <protection hidden="1"/>
    </xf>
    <xf numFmtId="0" fontId="6" fillId="2" borderId="0" xfId="0" applyFont="1" applyFill="1" applyBorder="1" applyAlignment="1" applyProtection="1">
      <alignment horizontal="left" wrapText="1"/>
      <protection hidden="1"/>
    </xf>
    <xf numFmtId="0" fontId="6" fillId="2" borderId="13" xfId="0" applyFont="1" applyFill="1" applyBorder="1" applyAlignment="1" applyProtection="1">
      <alignment horizontal="left" wrapText="1"/>
      <protection hidden="1"/>
    </xf>
    <xf numFmtId="0" fontId="6" fillId="2" borderId="14" xfId="0" applyFont="1" applyFill="1" applyBorder="1" applyAlignment="1" applyProtection="1">
      <alignment horizontal="left" wrapText="1"/>
      <protection hidden="1"/>
    </xf>
    <xf numFmtId="0" fontId="6" fillId="2" borderId="15" xfId="0" applyFont="1" applyFill="1" applyBorder="1" applyAlignment="1" applyProtection="1">
      <alignment horizontal="left" wrapText="1"/>
      <protection hidden="1"/>
    </xf>
    <xf numFmtId="0" fontId="6" fillId="2" borderId="3" xfId="0" applyFont="1" applyFill="1" applyBorder="1" applyAlignment="1" applyProtection="1">
      <alignment horizontal="left" wrapText="1"/>
      <protection hidden="1"/>
    </xf>
    <xf numFmtId="0" fontId="7" fillId="2" borderId="1" xfId="0" applyFont="1" applyFill="1" applyBorder="1" applyAlignment="1" applyProtection="1">
      <alignment horizontal="left" vertical="center"/>
      <protection hidden="1"/>
    </xf>
    <xf numFmtId="0" fontId="8" fillId="3" borderId="8" xfId="0" applyFont="1" applyFill="1" applyBorder="1" applyAlignment="1" applyProtection="1">
      <alignment horizontal="center" vertical="center"/>
      <protection hidden="1"/>
    </xf>
    <xf numFmtId="0" fontId="8" fillId="3" borderId="7" xfId="0" applyFont="1" applyFill="1" applyBorder="1" applyAlignment="1" applyProtection="1">
      <alignment horizontal="center" vertical="center"/>
      <protection hidden="1"/>
    </xf>
    <xf numFmtId="0" fontId="8" fillId="3" borderId="21" xfId="0" applyFont="1" applyFill="1" applyBorder="1" applyAlignment="1" applyProtection="1">
      <alignment horizontal="center" vertical="center" wrapText="1"/>
      <protection hidden="1"/>
    </xf>
    <xf numFmtId="0" fontId="8" fillId="3" borderId="17" xfId="0" applyFont="1" applyFill="1" applyBorder="1" applyAlignment="1" applyProtection="1">
      <alignment horizontal="center" vertical="center" wrapText="1"/>
      <protection hidden="1"/>
    </xf>
    <xf numFmtId="0" fontId="7" fillId="3" borderId="9" xfId="0" applyFont="1" applyFill="1" applyBorder="1" applyAlignment="1" applyProtection="1">
      <alignment horizontal="center" vertical="center"/>
      <protection hidden="1"/>
    </xf>
    <xf numFmtId="0" fontId="7" fillId="3" borderId="10" xfId="0" applyFont="1" applyFill="1" applyBorder="1" applyAlignment="1" applyProtection="1">
      <alignment horizontal="center" vertical="center"/>
      <protection hidden="1"/>
    </xf>
    <xf numFmtId="0" fontId="7" fillId="3" borderId="18" xfId="0" applyFont="1" applyFill="1" applyBorder="1" applyAlignment="1" applyProtection="1">
      <alignment horizontal="center" vertical="center"/>
      <protection hidden="1"/>
    </xf>
    <xf numFmtId="0" fontId="7" fillId="3" borderId="19" xfId="0" applyFont="1" applyFill="1" applyBorder="1" applyAlignment="1" applyProtection="1">
      <alignment horizontal="center" vertical="center"/>
      <protection hidden="1"/>
    </xf>
    <xf numFmtId="0" fontId="7" fillId="3" borderId="16" xfId="0" applyFont="1" applyFill="1" applyBorder="1" applyAlignment="1" applyProtection="1">
      <alignment horizontal="center" vertical="center"/>
      <protection hidden="1"/>
    </xf>
    <xf numFmtId="0" fontId="7" fillId="3" borderId="20" xfId="0" applyFont="1" applyFill="1" applyBorder="1" applyAlignment="1" applyProtection="1">
      <alignment horizontal="center" vertical="center"/>
      <protection hidden="1"/>
    </xf>
    <xf numFmtId="0" fontId="7" fillId="3" borderId="1" xfId="0" applyFont="1" applyFill="1" applyBorder="1" applyAlignment="1" applyProtection="1">
      <alignment horizontal="left" vertical="center"/>
      <protection hidden="1"/>
    </xf>
    <xf numFmtId="0" fontId="5" fillId="0" borderId="1" xfId="0" applyFont="1" applyBorder="1" applyAlignment="1">
      <alignment horizontal="center"/>
    </xf>
    <xf numFmtId="0" fontId="19" fillId="6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 vertical="center"/>
    </xf>
  </cellXfs>
  <cellStyles count="3">
    <cellStyle name="Normal" xfId="0" builtinId="0"/>
    <cellStyle name="Normal 3" xfId="1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C22"/>
  <sheetViews>
    <sheetView zoomScale="70" zoomScaleNormal="70" workbookViewId="0">
      <selection activeCell="B11" sqref="B11"/>
    </sheetView>
  </sheetViews>
  <sheetFormatPr defaultColWidth="6.42578125" defaultRowHeight="16.5"/>
  <cols>
    <col min="1" max="1" width="6.42578125" style="6"/>
    <col min="2" max="2" width="81.7109375" style="6" customWidth="1"/>
    <col min="3" max="3" width="55" style="6" customWidth="1"/>
    <col min="4" max="16384" width="6.42578125" style="6"/>
  </cols>
  <sheetData>
    <row r="2" spans="1:3" s="11" customFormat="1">
      <c r="A2" s="1" t="s">
        <v>10</v>
      </c>
      <c r="B2" s="1" t="s">
        <v>11</v>
      </c>
      <c r="C2" s="1" t="s">
        <v>12</v>
      </c>
    </row>
    <row r="3" spans="1:3" ht="31.5">
      <c r="A3" s="4" t="s">
        <v>0</v>
      </c>
      <c r="B3" s="3" t="s">
        <v>5</v>
      </c>
      <c r="C3" s="3" t="s">
        <v>13</v>
      </c>
    </row>
    <row r="4" spans="1:3" ht="31.5">
      <c r="A4" s="4" t="s">
        <v>1</v>
      </c>
      <c r="B4" s="3" t="s">
        <v>6</v>
      </c>
      <c r="C4" s="3" t="s">
        <v>14</v>
      </c>
    </row>
    <row r="5" spans="1:3">
      <c r="A5" s="4" t="s">
        <v>4</v>
      </c>
      <c r="B5" s="2" t="s">
        <v>7</v>
      </c>
      <c r="C5" s="3" t="s">
        <v>15</v>
      </c>
    </row>
    <row r="6" spans="1:3">
      <c r="A6" s="4" t="s">
        <v>2</v>
      </c>
      <c r="B6" s="2" t="s">
        <v>8</v>
      </c>
      <c r="C6" s="3" t="s">
        <v>14</v>
      </c>
    </row>
    <row r="7" spans="1:3">
      <c r="A7" s="4" t="s">
        <v>3</v>
      </c>
      <c r="B7" s="2" t="s">
        <v>9</v>
      </c>
      <c r="C7" s="3" t="s">
        <v>14</v>
      </c>
    </row>
    <row r="9" spans="1:3">
      <c r="A9" s="10" t="s">
        <v>16</v>
      </c>
      <c r="B9" s="1" t="s">
        <v>11</v>
      </c>
      <c r="C9" s="1" t="s">
        <v>12</v>
      </c>
    </row>
    <row r="10" spans="1:3" ht="33">
      <c r="A10" s="7" t="s">
        <v>17</v>
      </c>
      <c r="B10" s="8" t="s">
        <v>18</v>
      </c>
      <c r="C10" s="9" t="s">
        <v>19</v>
      </c>
    </row>
    <row r="11" spans="1:3" ht="33">
      <c r="A11" s="7" t="s">
        <v>20</v>
      </c>
      <c r="B11" s="8" t="s">
        <v>26</v>
      </c>
      <c r="C11" s="9" t="s">
        <v>27</v>
      </c>
    </row>
    <row r="12" spans="1:3" ht="33">
      <c r="A12" s="7" t="s">
        <v>21</v>
      </c>
      <c r="B12" s="8" t="s">
        <v>28</v>
      </c>
      <c r="C12" s="8" t="s">
        <v>29</v>
      </c>
    </row>
    <row r="13" spans="1:3" ht="33">
      <c r="A13" s="7" t="s">
        <v>22</v>
      </c>
      <c r="B13" s="8" t="s">
        <v>30</v>
      </c>
      <c r="C13" s="8" t="s">
        <v>31</v>
      </c>
    </row>
    <row r="14" spans="1:3" ht="33">
      <c r="A14" s="7" t="s">
        <v>23</v>
      </c>
      <c r="B14" s="8" t="s">
        <v>32</v>
      </c>
      <c r="C14" s="8" t="s">
        <v>33</v>
      </c>
    </row>
    <row r="15" spans="1:3" ht="49.5">
      <c r="A15" s="7" t="s">
        <v>24</v>
      </c>
      <c r="B15" s="8" t="s">
        <v>34</v>
      </c>
      <c r="C15" s="8" t="s">
        <v>35</v>
      </c>
    </row>
    <row r="16" spans="1:3" ht="33">
      <c r="A16" s="7" t="s">
        <v>25</v>
      </c>
      <c r="B16" s="8" t="s">
        <v>36</v>
      </c>
      <c r="C16" s="8" t="s">
        <v>37</v>
      </c>
    </row>
    <row r="17" spans="1:2">
      <c r="B17" s="5"/>
    </row>
    <row r="18" spans="1:2">
      <c r="A18" s="10" t="s">
        <v>38</v>
      </c>
      <c r="B18" s="1" t="s">
        <v>11</v>
      </c>
    </row>
    <row r="19" spans="1:2" ht="33">
      <c r="A19" s="10" t="s">
        <v>39</v>
      </c>
      <c r="B19" s="8" t="s">
        <v>41</v>
      </c>
    </row>
    <row r="20" spans="1:2" ht="49.5">
      <c r="A20" s="10" t="s">
        <v>40</v>
      </c>
      <c r="B20" s="8" t="s">
        <v>42</v>
      </c>
    </row>
    <row r="21" spans="1:2">
      <c r="B21" s="5"/>
    </row>
    <row r="22" spans="1:2">
      <c r="B22" s="5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59"/>
  <sheetViews>
    <sheetView zoomScale="85" zoomScaleNormal="85" workbookViewId="0">
      <selection activeCell="B2" sqref="B2"/>
    </sheetView>
  </sheetViews>
  <sheetFormatPr defaultColWidth="26.42578125" defaultRowHeight="16.5"/>
  <cols>
    <col min="1" max="1" width="18" style="26" customWidth="1"/>
    <col min="2" max="2" width="26.42578125" style="26" customWidth="1"/>
    <col min="3" max="7" width="18" style="26" customWidth="1"/>
    <col min="8" max="16384" width="26.42578125" style="26"/>
  </cols>
  <sheetData>
    <row r="1" spans="1:7">
      <c r="A1" s="19" t="s">
        <v>52</v>
      </c>
      <c r="B1" s="20" t="s">
        <v>147</v>
      </c>
      <c r="C1" s="21"/>
      <c r="D1" s="22"/>
      <c r="E1" s="23"/>
      <c r="F1" s="24"/>
      <c r="G1" s="25"/>
    </row>
    <row r="2" spans="1:7">
      <c r="A2" s="27" t="s">
        <v>53</v>
      </c>
      <c r="B2" s="20" t="s">
        <v>152</v>
      </c>
      <c r="C2" s="21"/>
      <c r="D2" s="22"/>
      <c r="E2" s="23"/>
      <c r="F2" s="24"/>
      <c r="G2" s="25"/>
    </row>
    <row r="3" spans="1:7">
      <c r="A3" s="19" t="s">
        <v>54</v>
      </c>
      <c r="B3" s="28" t="s">
        <v>145</v>
      </c>
      <c r="C3" s="29"/>
      <c r="D3" s="22"/>
      <c r="E3" s="23"/>
      <c r="F3" s="24"/>
      <c r="G3" s="25"/>
    </row>
    <row r="4" spans="1:7">
      <c r="A4" s="20" t="s">
        <v>55</v>
      </c>
      <c r="B4" s="20" t="s">
        <v>62</v>
      </c>
      <c r="C4" s="22"/>
      <c r="D4" s="22"/>
      <c r="E4" s="23"/>
      <c r="F4" s="24"/>
      <c r="G4" s="25"/>
    </row>
    <row r="5" spans="1:7">
      <c r="A5" s="20" t="s">
        <v>56</v>
      </c>
      <c r="B5" s="20" t="s">
        <v>90</v>
      </c>
      <c r="C5" s="69" t="s">
        <v>80</v>
      </c>
      <c r="D5" s="70"/>
      <c r="E5" s="70"/>
      <c r="F5" s="70"/>
      <c r="G5" s="71"/>
    </row>
    <row r="6" spans="1:7" ht="30">
      <c r="A6" s="19" t="s">
        <v>57</v>
      </c>
      <c r="B6" s="30"/>
      <c r="C6" s="42">
        <f>AVERAGE(C8:C28)</f>
        <v>39</v>
      </c>
      <c r="D6" s="42">
        <f>AVERAGE(D8:D28)</f>
        <v>16.476190476190474</v>
      </c>
      <c r="E6" s="43">
        <f>AVERAGE(E8:E28)</f>
        <v>0.82380952380952388</v>
      </c>
      <c r="F6" s="42">
        <f>AVERAGE(F8:F28)</f>
        <v>22.523809523809526</v>
      </c>
      <c r="G6" s="43">
        <f>AVERAGE(G8:G28)</f>
        <v>0.28180952380952379</v>
      </c>
    </row>
    <row r="7" spans="1:7" ht="30">
      <c r="A7" s="39" t="s">
        <v>58</v>
      </c>
      <c r="B7" s="39" t="s">
        <v>59</v>
      </c>
      <c r="C7" s="40" t="s">
        <v>60</v>
      </c>
      <c r="D7" s="41" t="s">
        <v>64</v>
      </c>
      <c r="E7" s="41" t="s">
        <v>61</v>
      </c>
      <c r="F7" s="41" t="s">
        <v>63</v>
      </c>
      <c r="G7" s="41" t="s">
        <v>65</v>
      </c>
    </row>
    <row r="8" spans="1:7" ht="24" customHeight="1">
      <c r="A8" s="59" t="s">
        <v>91</v>
      </c>
      <c r="B8" s="60" t="s">
        <v>118</v>
      </c>
      <c r="C8" s="31">
        <v>35</v>
      </c>
      <c r="D8" s="46">
        <v>16</v>
      </c>
      <c r="E8" s="32">
        <f>ROUND(D8/20,3)</f>
        <v>0.8</v>
      </c>
      <c r="F8" s="33">
        <f>C8-D8</f>
        <v>19</v>
      </c>
      <c r="G8" s="32">
        <f>ROUND(F8/80,3)</f>
        <v>0.23799999999999999</v>
      </c>
    </row>
    <row r="9" spans="1:7" ht="24" customHeight="1">
      <c r="A9" s="59" t="s">
        <v>92</v>
      </c>
      <c r="B9" s="61" t="s">
        <v>119</v>
      </c>
      <c r="C9" s="31">
        <v>31</v>
      </c>
      <c r="D9" s="46">
        <v>16</v>
      </c>
      <c r="E9" s="32">
        <f t="shared" ref="E9:E34" si="0">ROUND(D9/20,3)</f>
        <v>0.8</v>
      </c>
      <c r="F9" s="33">
        <f t="shared" ref="F9:F34" si="1">C9-D9</f>
        <v>15</v>
      </c>
      <c r="G9" s="32">
        <f t="shared" ref="G9:G27" si="2">ROUND(F9/80,3)</f>
        <v>0.188</v>
      </c>
    </row>
    <row r="10" spans="1:7" s="56" customFormat="1" ht="24" customHeight="1">
      <c r="A10" s="59" t="s">
        <v>93</v>
      </c>
      <c r="B10" s="60" t="s">
        <v>120</v>
      </c>
      <c r="C10" s="64">
        <v>38</v>
      </c>
      <c r="D10" s="65">
        <v>16</v>
      </c>
      <c r="E10" s="66">
        <f t="shared" si="0"/>
        <v>0.8</v>
      </c>
      <c r="F10" s="64">
        <f t="shared" si="1"/>
        <v>22</v>
      </c>
      <c r="G10" s="66">
        <f t="shared" si="2"/>
        <v>0.27500000000000002</v>
      </c>
    </row>
    <row r="11" spans="1:7" ht="24" customHeight="1">
      <c r="A11" s="59" t="s">
        <v>94</v>
      </c>
      <c r="B11" s="60" t="s">
        <v>121</v>
      </c>
      <c r="C11" s="31">
        <v>56</v>
      </c>
      <c r="D11" s="46">
        <v>15</v>
      </c>
      <c r="E11" s="32">
        <f t="shared" si="0"/>
        <v>0.75</v>
      </c>
      <c r="F11" s="33">
        <f t="shared" si="1"/>
        <v>41</v>
      </c>
      <c r="G11" s="32">
        <f t="shared" si="2"/>
        <v>0.51300000000000001</v>
      </c>
    </row>
    <row r="12" spans="1:7" ht="24" customHeight="1">
      <c r="A12" s="59" t="s">
        <v>95</v>
      </c>
      <c r="B12" s="60" t="s">
        <v>122</v>
      </c>
      <c r="C12" s="31">
        <v>37</v>
      </c>
      <c r="D12" s="46">
        <v>17</v>
      </c>
      <c r="E12" s="32">
        <f t="shared" si="0"/>
        <v>0.85</v>
      </c>
      <c r="F12" s="33">
        <f t="shared" si="1"/>
        <v>20</v>
      </c>
      <c r="G12" s="32">
        <f t="shared" si="2"/>
        <v>0.25</v>
      </c>
    </row>
    <row r="13" spans="1:7" ht="24" customHeight="1">
      <c r="A13" s="59" t="s">
        <v>96</v>
      </c>
      <c r="B13" s="61" t="s">
        <v>123</v>
      </c>
      <c r="C13" s="31">
        <v>50</v>
      </c>
      <c r="D13" s="46">
        <v>16</v>
      </c>
      <c r="E13" s="32">
        <f t="shared" si="0"/>
        <v>0.8</v>
      </c>
      <c r="F13" s="33">
        <f t="shared" si="1"/>
        <v>34</v>
      </c>
      <c r="G13" s="32">
        <f t="shared" si="2"/>
        <v>0.42499999999999999</v>
      </c>
    </row>
    <row r="14" spans="1:7" ht="24" customHeight="1">
      <c r="A14" s="59" t="s">
        <v>97</v>
      </c>
      <c r="B14" s="60" t="s">
        <v>124</v>
      </c>
      <c r="C14" s="31">
        <v>38</v>
      </c>
      <c r="D14" s="46">
        <v>17</v>
      </c>
      <c r="E14" s="32">
        <f t="shared" si="0"/>
        <v>0.85</v>
      </c>
      <c r="F14" s="33">
        <f t="shared" si="1"/>
        <v>21</v>
      </c>
      <c r="G14" s="32">
        <f t="shared" si="2"/>
        <v>0.26300000000000001</v>
      </c>
    </row>
    <row r="15" spans="1:7" ht="24" customHeight="1">
      <c r="A15" s="59" t="s">
        <v>98</v>
      </c>
      <c r="B15" s="61" t="s">
        <v>125</v>
      </c>
      <c r="C15" s="31">
        <v>50</v>
      </c>
      <c r="D15" s="46">
        <v>17</v>
      </c>
      <c r="E15" s="32">
        <f t="shared" si="0"/>
        <v>0.85</v>
      </c>
      <c r="F15" s="33">
        <f t="shared" si="1"/>
        <v>33</v>
      </c>
      <c r="G15" s="32">
        <f t="shared" si="2"/>
        <v>0.41299999999999998</v>
      </c>
    </row>
    <row r="16" spans="1:7" ht="24" customHeight="1">
      <c r="A16" s="59" t="s">
        <v>99</v>
      </c>
      <c r="B16" s="60" t="s">
        <v>126</v>
      </c>
      <c r="C16" s="31">
        <v>30</v>
      </c>
      <c r="D16" s="46">
        <v>16</v>
      </c>
      <c r="E16" s="32">
        <f t="shared" si="0"/>
        <v>0.8</v>
      </c>
      <c r="F16" s="33">
        <f t="shared" si="1"/>
        <v>14</v>
      </c>
      <c r="G16" s="32">
        <f t="shared" si="2"/>
        <v>0.17499999999999999</v>
      </c>
    </row>
    <row r="17" spans="1:7" ht="24" customHeight="1">
      <c r="A17" s="59" t="s">
        <v>100</v>
      </c>
      <c r="B17" s="61" t="s">
        <v>127</v>
      </c>
      <c r="C17" s="31">
        <v>35</v>
      </c>
      <c r="D17" s="46">
        <v>17</v>
      </c>
      <c r="E17" s="32">
        <f t="shared" si="0"/>
        <v>0.85</v>
      </c>
      <c r="F17" s="33">
        <f t="shared" si="1"/>
        <v>18</v>
      </c>
      <c r="G17" s="32">
        <f t="shared" si="2"/>
        <v>0.22500000000000001</v>
      </c>
    </row>
    <row r="18" spans="1:7" ht="24" customHeight="1">
      <c r="A18" s="59" t="s">
        <v>101</v>
      </c>
      <c r="B18" s="61" t="s">
        <v>128</v>
      </c>
      <c r="C18" s="31">
        <v>28</v>
      </c>
      <c r="D18" s="46">
        <v>16</v>
      </c>
      <c r="E18" s="32">
        <f t="shared" si="0"/>
        <v>0.8</v>
      </c>
      <c r="F18" s="33">
        <f t="shared" si="1"/>
        <v>12</v>
      </c>
      <c r="G18" s="32">
        <f t="shared" si="2"/>
        <v>0.15</v>
      </c>
    </row>
    <row r="19" spans="1:7" ht="24" customHeight="1">
      <c r="A19" s="59" t="s">
        <v>102</v>
      </c>
      <c r="B19" s="60" t="s">
        <v>129</v>
      </c>
      <c r="C19" s="31">
        <v>36</v>
      </c>
      <c r="D19" s="46">
        <v>17</v>
      </c>
      <c r="E19" s="32">
        <f t="shared" si="0"/>
        <v>0.85</v>
      </c>
      <c r="F19" s="33">
        <f t="shared" si="1"/>
        <v>19</v>
      </c>
      <c r="G19" s="32">
        <f t="shared" si="2"/>
        <v>0.23799999999999999</v>
      </c>
    </row>
    <row r="20" spans="1:7" ht="24" customHeight="1">
      <c r="A20" s="59" t="s">
        <v>103</v>
      </c>
      <c r="B20" s="62" t="s">
        <v>130</v>
      </c>
      <c r="C20" s="31">
        <v>40</v>
      </c>
      <c r="D20" s="46">
        <v>17</v>
      </c>
      <c r="E20" s="32">
        <f t="shared" si="0"/>
        <v>0.85</v>
      </c>
      <c r="F20" s="33">
        <f t="shared" si="1"/>
        <v>23</v>
      </c>
      <c r="G20" s="32">
        <f t="shared" si="2"/>
        <v>0.28799999999999998</v>
      </c>
    </row>
    <row r="21" spans="1:7" ht="24" customHeight="1">
      <c r="A21" s="59" t="s">
        <v>104</v>
      </c>
      <c r="B21" s="60" t="s">
        <v>131</v>
      </c>
      <c r="C21" s="31">
        <v>30</v>
      </c>
      <c r="D21" s="46">
        <v>16</v>
      </c>
      <c r="E21" s="32">
        <f t="shared" si="0"/>
        <v>0.8</v>
      </c>
      <c r="F21" s="33">
        <f t="shared" si="1"/>
        <v>14</v>
      </c>
      <c r="G21" s="32">
        <f t="shared" si="2"/>
        <v>0.17499999999999999</v>
      </c>
    </row>
    <row r="22" spans="1:7" ht="24" customHeight="1">
      <c r="A22" s="59" t="s">
        <v>105</v>
      </c>
      <c r="B22" s="61" t="s">
        <v>132</v>
      </c>
      <c r="C22" s="31">
        <v>49</v>
      </c>
      <c r="D22" s="46">
        <v>17</v>
      </c>
      <c r="E22" s="32">
        <f t="shared" si="0"/>
        <v>0.85</v>
      </c>
      <c r="F22" s="33">
        <f t="shared" si="1"/>
        <v>32</v>
      </c>
      <c r="G22" s="32">
        <f t="shared" si="2"/>
        <v>0.4</v>
      </c>
    </row>
    <row r="23" spans="1:7" ht="24" customHeight="1">
      <c r="A23" s="59" t="s">
        <v>106</v>
      </c>
      <c r="B23" s="60" t="s">
        <v>133</v>
      </c>
      <c r="C23" s="31">
        <v>28</v>
      </c>
      <c r="D23" s="46">
        <v>16</v>
      </c>
      <c r="E23" s="32">
        <f t="shared" si="0"/>
        <v>0.8</v>
      </c>
      <c r="F23" s="33">
        <f t="shared" si="1"/>
        <v>12</v>
      </c>
      <c r="G23" s="32">
        <f t="shared" si="2"/>
        <v>0.15</v>
      </c>
    </row>
    <row r="24" spans="1:7" ht="24" customHeight="1">
      <c r="A24" s="59" t="s">
        <v>107</v>
      </c>
      <c r="B24" s="60" t="s">
        <v>134</v>
      </c>
      <c r="C24" s="31">
        <v>28</v>
      </c>
      <c r="D24" s="46">
        <v>17</v>
      </c>
      <c r="E24" s="32">
        <f t="shared" si="0"/>
        <v>0.85</v>
      </c>
      <c r="F24" s="33">
        <f t="shared" si="1"/>
        <v>11</v>
      </c>
      <c r="G24" s="32">
        <f t="shared" si="2"/>
        <v>0.13800000000000001</v>
      </c>
    </row>
    <row r="25" spans="1:7" ht="24" customHeight="1">
      <c r="A25" s="59" t="s">
        <v>108</v>
      </c>
      <c r="B25" s="60" t="s">
        <v>135</v>
      </c>
      <c r="C25" s="31">
        <v>52</v>
      </c>
      <c r="D25" s="46">
        <v>18</v>
      </c>
      <c r="E25" s="32">
        <f t="shared" si="0"/>
        <v>0.9</v>
      </c>
      <c r="F25" s="33">
        <f t="shared" si="1"/>
        <v>34</v>
      </c>
      <c r="G25" s="32">
        <f t="shared" si="2"/>
        <v>0.42499999999999999</v>
      </c>
    </row>
    <row r="26" spans="1:7" ht="24" customHeight="1">
      <c r="A26" s="59" t="s">
        <v>109</v>
      </c>
      <c r="B26" s="60" t="s">
        <v>136</v>
      </c>
      <c r="C26" s="31">
        <v>51</v>
      </c>
      <c r="D26" s="46">
        <v>16</v>
      </c>
      <c r="E26" s="32">
        <f t="shared" si="0"/>
        <v>0.8</v>
      </c>
      <c r="F26" s="33">
        <f t="shared" si="1"/>
        <v>35</v>
      </c>
      <c r="G26" s="32">
        <f t="shared" si="2"/>
        <v>0.438</v>
      </c>
    </row>
    <row r="27" spans="1:7" ht="24" customHeight="1">
      <c r="A27" s="59" t="s">
        <v>110</v>
      </c>
      <c r="B27" s="60" t="s">
        <v>137</v>
      </c>
      <c r="C27" s="31">
        <v>28</v>
      </c>
      <c r="D27" s="46">
        <v>17</v>
      </c>
      <c r="E27" s="32">
        <f t="shared" si="0"/>
        <v>0.85</v>
      </c>
      <c r="F27" s="33">
        <f t="shared" si="1"/>
        <v>11</v>
      </c>
      <c r="G27" s="32">
        <f t="shared" si="2"/>
        <v>0.13800000000000001</v>
      </c>
    </row>
    <row r="28" spans="1:7" ht="24" customHeight="1">
      <c r="A28" s="59" t="s">
        <v>111</v>
      </c>
      <c r="B28" s="60" t="s">
        <v>138</v>
      </c>
      <c r="C28" s="31">
        <v>49</v>
      </c>
      <c r="D28" s="46">
        <v>16</v>
      </c>
      <c r="E28" s="32">
        <f t="shared" si="0"/>
        <v>0.8</v>
      </c>
      <c r="F28" s="33">
        <f t="shared" si="1"/>
        <v>33</v>
      </c>
      <c r="G28" s="32">
        <f t="shared" ref="G28:G34" si="3">ROUND(F28/80,3)</f>
        <v>0.41299999999999998</v>
      </c>
    </row>
    <row r="29" spans="1:7">
      <c r="A29" s="59" t="s">
        <v>112</v>
      </c>
      <c r="B29" s="60" t="s">
        <v>139</v>
      </c>
      <c r="C29" s="31">
        <v>51</v>
      </c>
      <c r="D29" s="46">
        <v>17</v>
      </c>
      <c r="E29" s="32">
        <f t="shared" si="0"/>
        <v>0.85</v>
      </c>
      <c r="F29" s="33">
        <f t="shared" si="1"/>
        <v>34</v>
      </c>
      <c r="G29" s="32">
        <f t="shared" si="3"/>
        <v>0.42499999999999999</v>
      </c>
    </row>
    <row r="30" spans="1:7" ht="25.5">
      <c r="A30" s="59" t="s">
        <v>113</v>
      </c>
      <c r="B30" s="60" t="s">
        <v>140</v>
      </c>
      <c r="C30" s="31">
        <v>35</v>
      </c>
      <c r="D30" s="46">
        <v>17</v>
      </c>
      <c r="E30" s="32">
        <f t="shared" si="0"/>
        <v>0.85</v>
      </c>
      <c r="F30" s="33">
        <f t="shared" si="1"/>
        <v>18</v>
      </c>
      <c r="G30" s="32">
        <f t="shared" si="3"/>
        <v>0.22500000000000001</v>
      </c>
    </row>
    <row r="31" spans="1:7">
      <c r="A31" s="59" t="s">
        <v>114</v>
      </c>
      <c r="B31" s="60" t="s">
        <v>141</v>
      </c>
      <c r="C31" s="31">
        <v>0</v>
      </c>
      <c r="D31" s="46">
        <v>18</v>
      </c>
      <c r="E31" s="32">
        <f t="shared" si="0"/>
        <v>0.9</v>
      </c>
      <c r="F31" s="33">
        <f t="shared" si="1"/>
        <v>-18</v>
      </c>
      <c r="G31" s="32">
        <f t="shared" si="3"/>
        <v>-0.22500000000000001</v>
      </c>
    </row>
    <row r="32" spans="1:7">
      <c r="A32" s="59" t="s">
        <v>115</v>
      </c>
      <c r="B32" s="60" t="s">
        <v>142</v>
      </c>
      <c r="C32" s="31">
        <v>46</v>
      </c>
      <c r="D32" s="46">
        <v>18</v>
      </c>
      <c r="E32" s="32">
        <f t="shared" si="0"/>
        <v>0.9</v>
      </c>
      <c r="F32" s="33">
        <f t="shared" si="1"/>
        <v>28</v>
      </c>
      <c r="G32" s="32">
        <f t="shared" si="3"/>
        <v>0.35</v>
      </c>
    </row>
    <row r="33" spans="1:7">
      <c r="A33" s="59" t="s">
        <v>116</v>
      </c>
      <c r="B33" s="60" t="s">
        <v>143</v>
      </c>
      <c r="C33" s="31">
        <v>37</v>
      </c>
      <c r="D33" s="46">
        <v>17</v>
      </c>
      <c r="E33" s="32">
        <f t="shared" si="0"/>
        <v>0.85</v>
      </c>
      <c r="F33" s="33">
        <f t="shared" si="1"/>
        <v>20</v>
      </c>
      <c r="G33" s="32">
        <f t="shared" si="3"/>
        <v>0.25</v>
      </c>
    </row>
    <row r="34" spans="1:7">
      <c r="A34" s="59" t="s">
        <v>117</v>
      </c>
      <c r="B34" s="60" t="s">
        <v>144</v>
      </c>
      <c r="C34" s="31">
        <v>37</v>
      </c>
      <c r="D34" s="46">
        <v>17</v>
      </c>
      <c r="E34" s="32">
        <f t="shared" si="0"/>
        <v>0.85</v>
      </c>
      <c r="F34" s="33">
        <f t="shared" si="1"/>
        <v>20</v>
      </c>
      <c r="G34" s="32">
        <f t="shared" si="3"/>
        <v>0.25</v>
      </c>
    </row>
    <row r="59" spans="5:5">
      <c r="E59" s="58"/>
    </row>
  </sheetData>
  <mergeCells count="1">
    <mergeCell ref="C5:G5"/>
  </mergeCells>
  <hyperlinks>
    <hyperlink ref="A7" location="'NAME'!A1" display="NAME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2:J32"/>
  <sheetViews>
    <sheetView topLeftCell="A8" zoomScale="85" zoomScaleNormal="85" workbookViewId="0">
      <selection activeCell="E25" sqref="E25"/>
    </sheetView>
  </sheetViews>
  <sheetFormatPr defaultRowHeight="15"/>
  <cols>
    <col min="1" max="1" width="16.85546875" customWidth="1"/>
    <col min="2" max="2" width="25.5703125" customWidth="1"/>
    <col min="3" max="4" width="13.5703125" customWidth="1"/>
    <col min="5" max="5" width="15.5703125" customWidth="1"/>
    <col min="6" max="10" width="6.5703125" customWidth="1"/>
  </cols>
  <sheetData>
    <row r="2" spans="1:10" ht="30.75" customHeight="1">
      <c r="A2" s="47"/>
      <c r="B2" s="47"/>
      <c r="C2" s="47"/>
      <c r="D2" s="47"/>
      <c r="E2" s="47"/>
      <c r="F2" s="72" t="s">
        <v>79</v>
      </c>
      <c r="G2" s="72"/>
      <c r="H2" s="72"/>
      <c r="I2" s="72"/>
      <c r="J2" s="72"/>
    </row>
    <row r="3" spans="1:10" s="18" customFormat="1">
      <c r="A3" s="47"/>
      <c r="B3" s="47"/>
      <c r="C3" s="47"/>
      <c r="D3" s="47"/>
      <c r="E3" s="47"/>
      <c r="F3" s="48"/>
      <c r="G3" s="48"/>
      <c r="H3" s="48"/>
      <c r="I3" s="48"/>
      <c r="J3" s="48"/>
    </row>
    <row r="4" spans="1:10" ht="15.75" customHeight="1">
      <c r="A4" s="73" t="s">
        <v>58</v>
      </c>
      <c r="B4" s="73" t="s">
        <v>59</v>
      </c>
      <c r="C4" s="74" t="s">
        <v>67</v>
      </c>
      <c r="D4" s="75" t="s">
        <v>64</v>
      </c>
      <c r="E4" s="76" t="s">
        <v>63</v>
      </c>
      <c r="F4" s="49" t="s">
        <v>0</v>
      </c>
      <c r="G4" s="49" t="s">
        <v>1</v>
      </c>
      <c r="H4" s="49" t="s">
        <v>4</v>
      </c>
      <c r="I4" s="49" t="s">
        <v>2</v>
      </c>
      <c r="J4" s="49" t="s">
        <v>3</v>
      </c>
    </row>
    <row r="5" spans="1:10" s="18" customFormat="1" ht="34.5" customHeight="1">
      <c r="A5" s="73"/>
      <c r="B5" s="73"/>
      <c r="C5" s="74"/>
      <c r="D5" s="75"/>
      <c r="E5" s="75"/>
      <c r="F5" s="49" t="s">
        <v>148</v>
      </c>
      <c r="G5" s="49" t="s">
        <v>149</v>
      </c>
      <c r="H5" s="49" t="s">
        <v>148</v>
      </c>
      <c r="I5" s="49" t="s">
        <v>150</v>
      </c>
      <c r="J5" s="49" t="s">
        <v>150</v>
      </c>
    </row>
    <row r="6" spans="1:10" ht="25.5">
      <c r="A6" s="59" t="s">
        <v>91</v>
      </c>
      <c r="B6" s="60" t="s">
        <v>118</v>
      </c>
      <c r="C6" s="31">
        <v>35</v>
      </c>
      <c r="D6" s="46">
        <v>16</v>
      </c>
      <c r="E6" s="50">
        <f>'Student Performance'!F8</f>
        <v>19</v>
      </c>
      <c r="F6" s="50">
        <v>6</v>
      </c>
      <c r="G6" s="51">
        <v>7</v>
      </c>
      <c r="H6" s="52">
        <v>6</v>
      </c>
      <c r="I6" s="52"/>
      <c r="J6" s="52"/>
    </row>
    <row r="7" spans="1:10" ht="16.5">
      <c r="A7" s="59" t="s">
        <v>92</v>
      </c>
      <c r="B7" s="61" t="s">
        <v>119</v>
      </c>
      <c r="C7" s="31">
        <v>31</v>
      </c>
      <c r="D7" s="46">
        <v>16</v>
      </c>
      <c r="E7" s="50">
        <f>'Student Performance'!F9</f>
        <v>15</v>
      </c>
      <c r="F7" s="50">
        <v>5</v>
      </c>
      <c r="G7" s="51">
        <v>5</v>
      </c>
      <c r="H7" s="52">
        <v>5</v>
      </c>
      <c r="I7" s="52"/>
      <c r="J7" s="52"/>
    </row>
    <row r="8" spans="1:10" ht="16.5">
      <c r="A8" s="59" t="s">
        <v>93</v>
      </c>
      <c r="B8" s="60" t="s">
        <v>120</v>
      </c>
      <c r="C8" s="64">
        <v>38</v>
      </c>
      <c r="D8" s="65">
        <v>16</v>
      </c>
      <c r="E8" s="50">
        <f>'Student Performance'!F10</f>
        <v>22</v>
      </c>
      <c r="F8" s="50">
        <v>5</v>
      </c>
      <c r="G8" s="51">
        <v>5</v>
      </c>
      <c r="H8" s="52">
        <v>6</v>
      </c>
      <c r="I8" s="52"/>
      <c r="J8" s="52"/>
    </row>
    <row r="9" spans="1:10" ht="16.5">
      <c r="A9" s="59" t="s">
        <v>94</v>
      </c>
      <c r="B9" s="60" t="s">
        <v>121</v>
      </c>
      <c r="C9" s="31">
        <v>56</v>
      </c>
      <c r="D9" s="46">
        <v>15</v>
      </c>
      <c r="E9" s="50">
        <f>'Student Performance'!F11</f>
        <v>41</v>
      </c>
      <c r="F9" s="50">
        <v>5</v>
      </c>
      <c r="G9" s="51">
        <v>5</v>
      </c>
      <c r="H9" s="52">
        <v>5</v>
      </c>
      <c r="I9" s="52"/>
      <c r="J9" s="52"/>
    </row>
    <row r="10" spans="1:10" ht="16.5">
      <c r="A10" s="59" t="s">
        <v>95</v>
      </c>
      <c r="B10" s="60" t="s">
        <v>122</v>
      </c>
      <c r="C10" s="31">
        <v>37</v>
      </c>
      <c r="D10" s="46">
        <v>17</v>
      </c>
      <c r="E10" s="50">
        <f>'Student Performance'!F12</f>
        <v>20</v>
      </c>
      <c r="F10" s="50">
        <v>5</v>
      </c>
      <c r="G10" s="51">
        <v>7</v>
      </c>
      <c r="H10" s="52">
        <v>5</v>
      </c>
      <c r="I10" s="52"/>
      <c r="J10" s="52"/>
    </row>
    <row r="11" spans="1:10" ht="16.5">
      <c r="A11" s="59" t="s">
        <v>96</v>
      </c>
      <c r="B11" s="61" t="s">
        <v>123</v>
      </c>
      <c r="C11" s="31">
        <v>50</v>
      </c>
      <c r="D11" s="46">
        <v>16</v>
      </c>
      <c r="E11" s="50">
        <f>'Student Performance'!F13</f>
        <v>34</v>
      </c>
      <c r="F11" s="50">
        <v>5</v>
      </c>
      <c r="G11" s="51">
        <v>5</v>
      </c>
      <c r="H11" s="52">
        <v>6</v>
      </c>
      <c r="I11" s="52"/>
      <c r="J11" s="52"/>
    </row>
    <row r="12" spans="1:10" ht="16.5">
      <c r="A12" s="59" t="s">
        <v>97</v>
      </c>
      <c r="B12" s="60" t="s">
        <v>124</v>
      </c>
      <c r="C12" s="31">
        <v>38</v>
      </c>
      <c r="D12" s="46">
        <v>17</v>
      </c>
      <c r="E12" s="50">
        <f>'Student Performance'!F14</f>
        <v>21</v>
      </c>
      <c r="F12" s="50">
        <v>6</v>
      </c>
      <c r="G12" s="51">
        <v>6</v>
      </c>
      <c r="H12" s="52">
        <v>5</v>
      </c>
      <c r="I12" s="52"/>
      <c r="J12" s="52"/>
    </row>
    <row r="13" spans="1:10" ht="16.5">
      <c r="A13" s="59" t="s">
        <v>98</v>
      </c>
      <c r="B13" s="61" t="s">
        <v>125</v>
      </c>
      <c r="C13" s="31">
        <v>50</v>
      </c>
      <c r="D13" s="46">
        <v>17</v>
      </c>
      <c r="E13" s="50">
        <f>'Student Performance'!F15</f>
        <v>33</v>
      </c>
      <c r="F13" s="50">
        <v>5</v>
      </c>
      <c r="G13" s="51">
        <v>7</v>
      </c>
      <c r="H13" s="52">
        <v>5</v>
      </c>
      <c r="I13" s="52"/>
      <c r="J13" s="52"/>
    </row>
    <row r="14" spans="1:10" ht="16.5">
      <c r="A14" s="59" t="s">
        <v>99</v>
      </c>
      <c r="B14" s="60" t="s">
        <v>126</v>
      </c>
      <c r="C14" s="31">
        <v>30</v>
      </c>
      <c r="D14" s="46">
        <v>16</v>
      </c>
      <c r="E14" s="50">
        <f>'Student Performance'!F16</f>
        <v>14</v>
      </c>
      <c r="F14" s="50">
        <v>5</v>
      </c>
      <c r="G14" s="51">
        <v>5</v>
      </c>
      <c r="H14" s="52">
        <v>6</v>
      </c>
      <c r="I14" s="52"/>
      <c r="J14" s="52"/>
    </row>
    <row r="15" spans="1:10" ht="16.5">
      <c r="A15" s="59" t="s">
        <v>100</v>
      </c>
      <c r="B15" s="61" t="s">
        <v>127</v>
      </c>
      <c r="C15" s="31">
        <v>35</v>
      </c>
      <c r="D15" s="46">
        <v>17</v>
      </c>
      <c r="E15" s="50">
        <f>'Student Performance'!F17</f>
        <v>18</v>
      </c>
      <c r="F15" s="50">
        <v>6</v>
      </c>
      <c r="G15" s="51">
        <v>6</v>
      </c>
      <c r="H15" s="52">
        <v>5</v>
      </c>
      <c r="I15" s="52"/>
      <c r="J15" s="52"/>
    </row>
    <row r="16" spans="1:10" ht="16.5">
      <c r="A16" s="59" t="s">
        <v>101</v>
      </c>
      <c r="B16" s="61" t="s">
        <v>128</v>
      </c>
      <c r="C16" s="31">
        <v>28</v>
      </c>
      <c r="D16" s="46">
        <v>16</v>
      </c>
      <c r="E16" s="50">
        <f>'Student Performance'!F18</f>
        <v>12</v>
      </c>
      <c r="F16" s="50">
        <v>6</v>
      </c>
      <c r="G16" s="51">
        <v>5</v>
      </c>
      <c r="H16" s="52">
        <v>5</v>
      </c>
      <c r="I16" s="52"/>
      <c r="J16" s="52"/>
    </row>
    <row r="17" spans="1:10" ht="16.5">
      <c r="A17" s="59" t="s">
        <v>102</v>
      </c>
      <c r="B17" s="60" t="s">
        <v>129</v>
      </c>
      <c r="C17" s="31">
        <v>36</v>
      </c>
      <c r="D17" s="46">
        <v>17</v>
      </c>
      <c r="E17" s="50">
        <f>'Student Performance'!F19</f>
        <v>19</v>
      </c>
      <c r="F17" s="50">
        <v>6</v>
      </c>
      <c r="G17" s="51">
        <v>6</v>
      </c>
      <c r="H17" s="52">
        <v>5</v>
      </c>
      <c r="I17" s="52"/>
      <c r="J17" s="52"/>
    </row>
    <row r="18" spans="1:10" ht="16.5">
      <c r="A18" s="59" t="s">
        <v>103</v>
      </c>
      <c r="B18" s="62" t="s">
        <v>130</v>
      </c>
      <c r="C18" s="31">
        <v>40</v>
      </c>
      <c r="D18" s="46">
        <v>17</v>
      </c>
      <c r="E18" s="50">
        <f>'Student Performance'!F20</f>
        <v>23</v>
      </c>
      <c r="F18" s="50">
        <v>5</v>
      </c>
      <c r="G18" s="51">
        <v>6</v>
      </c>
      <c r="H18" s="52">
        <v>6</v>
      </c>
      <c r="I18" s="52"/>
      <c r="J18" s="52"/>
    </row>
    <row r="19" spans="1:10" ht="16.5">
      <c r="A19" s="59" t="s">
        <v>104</v>
      </c>
      <c r="B19" s="60" t="s">
        <v>131</v>
      </c>
      <c r="C19" s="31">
        <v>33</v>
      </c>
      <c r="D19" s="46">
        <v>16</v>
      </c>
      <c r="E19" s="50">
        <f>'Student Performance'!F21</f>
        <v>14</v>
      </c>
      <c r="F19" s="50">
        <v>5</v>
      </c>
      <c r="G19" s="51">
        <v>5</v>
      </c>
      <c r="H19" s="52">
        <v>6</v>
      </c>
      <c r="I19" s="52"/>
      <c r="J19" s="52"/>
    </row>
    <row r="20" spans="1:10" ht="16.5">
      <c r="A20" s="59" t="s">
        <v>105</v>
      </c>
      <c r="B20" s="61" t="s">
        <v>132</v>
      </c>
      <c r="C20" s="31">
        <v>49</v>
      </c>
      <c r="D20" s="46">
        <v>17</v>
      </c>
      <c r="E20" s="50">
        <f>'Student Performance'!F22</f>
        <v>32</v>
      </c>
      <c r="F20" s="50">
        <v>6</v>
      </c>
      <c r="G20" s="51">
        <v>6</v>
      </c>
      <c r="H20" s="52">
        <v>5</v>
      </c>
      <c r="I20" s="52"/>
      <c r="J20" s="52"/>
    </row>
    <row r="21" spans="1:10" ht="16.5">
      <c r="A21" s="59" t="s">
        <v>106</v>
      </c>
      <c r="B21" s="60" t="s">
        <v>133</v>
      </c>
      <c r="C21" s="31">
        <v>28</v>
      </c>
      <c r="D21" s="46">
        <v>16</v>
      </c>
      <c r="E21" s="50">
        <f>'Student Performance'!F23</f>
        <v>12</v>
      </c>
      <c r="F21" s="50">
        <v>5</v>
      </c>
      <c r="G21" s="51">
        <v>5</v>
      </c>
      <c r="H21" s="52">
        <v>6</v>
      </c>
      <c r="I21" s="52"/>
      <c r="J21" s="52"/>
    </row>
    <row r="22" spans="1:10" ht="16.5">
      <c r="A22" s="59" t="s">
        <v>107</v>
      </c>
      <c r="B22" s="60" t="s">
        <v>134</v>
      </c>
      <c r="C22" s="31">
        <v>28</v>
      </c>
      <c r="D22" s="46">
        <v>17</v>
      </c>
      <c r="E22" s="50">
        <f>'Student Performance'!F24</f>
        <v>11</v>
      </c>
      <c r="F22" s="50">
        <v>6</v>
      </c>
      <c r="G22" s="51">
        <v>6</v>
      </c>
      <c r="H22" s="52">
        <v>5</v>
      </c>
      <c r="I22" s="52"/>
      <c r="J22" s="52"/>
    </row>
    <row r="23" spans="1:10" ht="16.5">
      <c r="A23" s="59" t="s">
        <v>108</v>
      </c>
      <c r="B23" s="60" t="s">
        <v>135</v>
      </c>
      <c r="C23" s="31">
        <v>52</v>
      </c>
      <c r="D23" s="46">
        <v>18</v>
      </c>
      <c r="E23" s="50">
        <f>'Student Performance'!F25</f>
        <v>34</v>
      </c>
      <c r="F23" s="50">
        <v>6</v>
      </c>
      <c r="G23" s="51">
        <v>6</v>
      </c>
      <c r="H23" s="52">
        <v>6</v>
      </c>
      <c r="I23" s="52"/>
      <c r="J23" s="52"/>
    </row>
    <row r="24" spans="1:10" ht="16.5">
      <c r="A24" s="59" t="s">
        <v>109</v>
      </c>
      <c r="B24" s="60" t="s">
        <v>136</v>
      </c>
      <c r="C24" s="31">
        <v>51</v>
      </c>
      <c r="D24" s="46">
        <v>16</v>
      </c>
      <c r="E24" s="50">
        <f>'Student Performance'!F26</f>
        <v>35</v>
      </c>
      <c r="F24" s="50">
        <v>5</v>
      </c>
      <c r="G24" s="51">
        <v>5</v>
      </c>
      <c r="H24" s="52">
        <v>6</v>
      </c>
      <c r="I24" s="52"/>
      <c r="J24" s="52"/>
    </row>
    <row r="25" spans="1:10" ht="16.5">
      <c r="A25" s="59" t="s">
        <v>110</v>
      </c>
      <c r="B25" s="60" t="s">
        <v>137</v>
      </c>
      <c r="C25" s="31">
        <v>28</v>
      </c>
      <c r="D25" s="46">
        <v>17</v>
      </c>
      <c r="E25" s="50">
        <f>'Student Performance'!F27</f>
        <v>11</v>
      </c>
      <c r="F25" s="50">
        <v>6</v>
      </c>
      <c r="G25" s="51">
        <v>6</v>
      </c>
      <c r="H25" s="52">
        <v>5</v>
      </c>
      <c r="I25" s="52"/>
      <c r="J25" s="52"/>
    </row>
    <row r="26" spans="1:10" ht="16.5">
      <c r="A26" s="59" t="s">
        <v>111</v>
      </c>
      <c r="B26" s="60" t="s">
        <v>138</v>
      </c>
      <c r="C26" s="31">
        <v>49</v>
      </c>
      <c r="D26" s="46">
        <v>16</v>
      </c>
      <c r="E26" s="50">
        <f>'Student Performance'!F28</f>
        <v>33</v>
      </c>
      <c r="F26" s="50">
        <v>5</v>
      </c>
      <c r="G26" s="51">
        <v>5</v>
      </c>
      <c r="H26" s="52">
        <v>6</v>
      </c>
      <c r="I26" s="52"/>
      <c r="J26" s="52"/>
    </row>
    <row r="27" spans="1:10" ht="16.5">
      <c r="A27" s="59" t="s">
        <v>112</v>
      </c>
      <c r="B27" s="60" t="s">
        <v>139</v>
      </c>
      <c r="C27" s="31">
        <v>51</v>
      </c>
      <c r="D27" s="46">
        <v>17</v>
      </c>
      <c r="E27" s="50">
        <f>'Student Performance'!F29</f>
        <v>34</v>
      </c>
      <c r="F27" s="67">
        <v>6</v>
      </c>
      <c r="G27" s="67">
        <v>5</v>
      </c>
      <c r="H27" s="63">
        <v>6</v>
      </c>
      <c r="I27" s="63"/>
      <c r="J27" s="63"/>
    </row>
    <row r="28" spans="1:10" ht="25.5">
      <c r="A28" s="59" t="s">
        <v>113</v>
      </c>
      <c r="B28" s="60" t="s">
        <v>140</v>
      </c>
      <c r="C28" s="31">
        <v>35</v>
      </c>
      <c r="D28" s="46">
        <v>17</v>
      </c>
      <c r="E28" s="50">
        <f>'Student Performance'!F30</f>
        <v>18</v>
      </c>
      <c r="F28" s="67">
        <v>5</v>
      </c>
      <c r="G28" s="67">
        <v>7</v>
      </c>
      <c r="H28" s="63">
        <v>5</v>
      </c>
      <c r="I28" s="63"/>
      <c r="J28" s="63"/>
    </row>
    <row r="29" spans="1:10" ht="16.5">
      <c r="A29" s="59" t="s">
        <v>114</v>
      </c>
      <c r="B29" s="60" t="s">
        <v>141</v>
      </c>
      <c r="C29" s="31">
        <v>0</v>
      </c>
      <c r="D29" s="46">
        <v>18</v>
      </c>
      <c r="E29" s="50">
        <f>'Student Performance'!F31</f>
        <v>-18</v>
      </c>
      <c r="F29" s="67">
        <v>6</v>
      </c>
      <c r="G29" s="67">
        <v>6</v>
      </c>
      <c r="H29" s="63">
        <v>6</v>
      </c>
      <c r="I29" s="63"/>
      <c r="J29" s="63"/>
    </row>
    <row r="30" spans="1:10" ht="25.5">
      <c r="A30" s="59" t="s">
        <v>115</v>
      </c>
      <c r="B30" s="60" t="s">
        <v>142</v>
      </c>
      <c r="C30" s="31">
        <v>46</v>
      </c>
      <c r="D30" s="46">
        <v>18</v>
      </c>
      <c r="E30" s="50">
        <f>'Student Performance'!F32</f>
        <v>28</v>
      </c>
      <c r="F30" s="67">
        <v>6</v>
      </c>
      <c r="G30" s="67">
        <v>6</v>
      </c>
      <c r="H30" s="63">
        <v>6</v>
      </c>
      <c r="I30" s="63"/>
      <c r="J30" s="63"/>
    </row>
    <row r="31" spans="1:10" ht="25.5">
      <c r="A31" s="59" t="s">
        <v>116</v>
      </c>
      <c r="B31" s="60" t="s">
        <v>143</v>
      </c>
      <c r="C31" s="31">
        <v>37</v>
      </c>
      <c r="D31" s="46">
        <v>17</v>
      </c>
      <c r="E31" s="50">
        <f>'Student Performance'!F33</f>
        <v>20</v>
      </c>
      <c r="F31" s="67">
        <v>5</v>
      </c>
      <c r="G31" s="67">
        <v>6</v>
      </c>
      <c r="H31" s="63">
        <v>6</v>
      </c>
      <c r="I31" s="63"/>
      <c r="J31" s="63"/>
    </row>
    <row r="32" spans="1:10" ht="16.5">
      <c r="A32" s="59" t="s">
        <v>117</v>
      </c>
      <c r="B32" s="60" t="s">
        <v>144</v>
      </c>
      <c r="C32" s="31">
        <v>37</v>
      </c>
      <c r="D32" s="46">
        <v>17</v>
      </c>
      <c r="E32" s="50">
        <f>'Student Performance'!F34</f>
        <v>20</v>
      </c>
      <c r="F32" s="67">
        <v>6</v>
      </c>
      <c r="G32" s="67">
        <v>6</v>
      </c>
      <c r="H32" s="63">
        <v>5</v>
      </c>
      <c r="I32" s="63"/>
      <c r="J32" s="63"/>
    </row>
  </sheetData>
  <mergeCells count="6">
    <mergeCell ref="F2:J2"/>
    <mergeCell ref="A4:A5"/>
    <mergeCell ref="B4:B5"/>
    <mergeCell ref="C4:C5"/>
    <mergeCell ref="D4:D5"/>
    <mergeCell ref="E4:E5"/>
  </mergeCells>
  <hyperlinks>
    <hyperlink ref="A4" location="'NAME'!A1" display="NAME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B1:V18"/>
  <sheetViews>
    <sheetView zoomScale="85" zoomScaleNormal="85" workbookViewId="0">
      <selection activeCell="M1" sqref="M1"/>
    </sheetView>
  </sheetViews>
  <sheetFormatPr defaultRowHeight="15"/>
  <cols>
    <col min="5" max="5" width="9.140625" style="18"/>
    <col min="6" max="6" width="9.140625" customWidth="1"/>
    <col min="12" max="12" width="21.28515625" customWidth="1"/>
  </cols>
  <sheetData>
    <row r="1" spans="2:22">
      <c r="B1" t="s">
        <v>73</v>
      </c>
      <c r="F1">
        <v>21</v>
      </c>
    </row>
    <row r="2" spans="2:22" s="18" customFormat="1" ht="15.75" thickBot="1"/>
    <row r="3" spans="2:22" ht="15" customHeight="1">
      <c r="B3" s="97" t="s">
        <v>68</v>
      </c>
      <c r="C3" s="98"/>
      <c r="D3" s="98"/>
      <c r="E3" s="98"/>
      <c r="F3" s="99"/>
      <c r="G3" s="93" t="s">
        <v>66</v>
      </c>
      <c r="H3" s="94"/>
      <c r="I3" s="94"/>
      <c r="J3" s="94"/>
      <c r="K3" s="94"/>
      <c r="L3" s="95" t="s">
        <v>71</v>
      </c>
    </row>
    <row r="4" spans="2:22" ht="15.75" thickBot="1">
      <c r="B4" s="100"/>
      <c r="C4" s="101"/>
      <c r="D4" s="101"/>
      <c r="E4" s="101"/>
      <c r="F4" s="102"/>
      <c r="G4" s="35" t="s">
        <v>0</v>
      </c>
      <c r="H4" s="35" t="s">
        <v>1</v>
      </c>
      <c r="I4" s="35" t="s">
        <v>4</v>
      </c>
      <c r="J4" s="35" t="s">
        <v>2</v>
      </c>
      <c r="K4" s="35" t="s">
        <v>3</v>
      </c>
      <c r="L4" s="96"/>
    </row>
    <row r="5" spans="2:22">
      <c r="B5" s="103" t="s">
        <v>72</v>
      </c>
      <c r="C5" s="103"/>
      <c r="D5" s="103"/>
      <c r="E5" s="103"/>
      <c r="F5" s="103"/>
      <c r="G5" s="37" t="str">
        <f>'CO Specific mark distribution'!F5</f>
        <v>6</v>
      </c>
      <c r="H5" s="37" t="str">
        <f>'CO Specific mark distribution'!G5</f>
        <v>8</v>
      </c>
      <c r="I5" s="37" t="str">
        <f>'CO Specific mark distribution'!H5</f>
        <v>6</v>
      </c>
      <c r="J5" s="37"/>
      <c r="K5" s="37"/>
      <c r="L5" s="37">
        <v>80</v>
      </c>
      <c r="P5" s="80" t="s">
        <v>75</v>
      </c>
      <c r="Q5" s="81"/>
      <c r="R5" s="81"/>
      <c r="S5" s="81"/>
      <c r="T5" s="82"/>
    </row>
    <row r="6" spans="2:22">
      <c r="B6" s="92" t="s">
        <v>74</v>
      </c>
      <c r="C6" s="92"/>
      <c r="D6" s="92"/>
      <c r="E6" s="92"/>
      <c r="F6" s="38">
        <v>0.4</v>
      </c>
      <c r="G6" s="37">
        <f>IF(G5&lt;&gt;"",$F$6*G5,"")</f>
        <v>2.4000000000000004</v>
      </c>
      <c r="H6" s="37">
        <f t="shared" ref="H6:K6" si="0">IF(H5&lt;&gt;"",$F$6*H5,"")</f>
        <v>3.2</v>
      </c>
      <c r="I6" s="37">
        <f t="shared" si="0"/>
        <v>2.4000000000000004</v>
      </c>
      <c r="J6" s="37" t="str">
        <f t="shared" si="0"/>
        <v/>
      </c>
      <c r="K6" s="37" t="str">
        <f t="shared" si="0"/>
        <v/>
      </c>
      <c r="L6" s="37">
        <f>IF(L5&lt;&gt;"",$F$6*L5,"")</f>
        <v>32</v>
      </c>
      <c r="P6" s="83"/>
      <c r="Q6" s="84"/>
      <c r="R6" s="84"/>
      <c r="S6" s="84"/>
      <c r="T6" s="85"/>
    </row>
    <row r="7" spans="2:22" ht="15" customHeight="1">
      <c r="B7" s="92" t="s">
        <v>69</v>
      </c>
      <c r="C7" s="92"/>
      <c r="D7" s="92"/>
      <c r="E7" s="92"/>
      <c r="F7" s="92"/>
      <c r="G7" s="34">
        <f>COUNTIF('CO Specific mark distribution'!F6:F26,"&gt;="&amp;G6)</f>
        <v>21</v>
      </c>
      <c r="H7" s="34">
        <f>COUNTIF('CO Specific mark distribution'!G6:G26,"&gt;="&amp;H6)</f>
        <v>21</v>
      </c>
      <c r="I7" s="37">
        <f>'CO Specific mark distribution'!H7</f>
        <v>5</v>
      </c>
      <c r="J7" s="34"/>
      <c r="K7" s="34"/>
      <c r="L7" s="34">
        <f>COUNTIF('CO Specific mark distribution'!E6:E26,"&gt;="&amp;L6)</f>
        <v>7</v>
      </c>
      <c r="P7" s="86" t="s">
        <v>76</v>
      </c>
      <c r="Q7" s="87"/>
      <c r="R7" s="87"/>
      <c r="S7" s="87"/>
      <c r="T7" s="88"/>
    </row>
    <row r="8" spans="2:22">
      <c r="B8" s="92" t="s">
        <v>70</v>
      </c>
      <c r="C8" s="92"/>
      <c r="D8" s="92"/>
      <c r="E8" s="92"/>
      <c r="F8" s="92"/>
      <c r="G8" s="36">
        <f>G7/$F$1</f>
        <v>1</v>
      </c>
      <c r="H8" s="36">
        <f>H7/$F$1</f>
        <v>1</v>
      </c>
      <c r="I8" s="37">
        <f>'CO Specific mark distribution'!H8</f>
        <v>6</v>
      </c>
      <c r="J8" s="36"/>
      <c r="K8" s="36"/>
      <c r="L8" s="36">
        <f>L7/$F$1</f>
        <v>0.33333333333333331</v>
      </c>
      <c r="P8" s="86"/>
      <c r="Q8" s="87"/>
      <c r="R8" s="87"/>
      <c r="S8" s="87"/>
      <c r="T8" s="88"/>
    </row>
    <row r="9" spans="2:22">
      <c r="B9" s="92" t="s">
        <v>81</v>
      </c>
      <c r="C9" s="92"/>
      <c r="D9" s="92"/>
      <c r="E9" s="92"/>
      <c r="F9" s="92"/>
      <c r="G9" s="34">
        <f>IF(G5&lt;&gt;"",IF(G8&gt;79%,3,IF(G8&gt;69%,2,IF(G8&gt;59%,1,0))),"")</f>
        <v>3</v>
      </c>
      <c r="H9" s="34">
        <f t="shared" ref="H9:L9" si="1">IF(H5&lt;&gt;"",IF(H8&gt;79%,3,IF(H8&gt;69%,2,IF(H8&gt;59%,1,0))),"")</f>
        <v>3</v>
      </c>
      <c r="I9" s="34">
        <f t="shared" si="1"/>
        <v>3</v>
      </c>
      <c r="J9" s="34" t="str">
        <f t="shared" si="1"/>
        <v/>
      </c>
      <c r="K9" s="34" t="str">
        <f t="shared" si="1"/>
        <v/>
      </c>
      <c r="L9" s="34">
        <f t="shared" si="1"/>
        <v>0</v>
      </c>
      <c r="P9" s="86" t="s">
        <v>77</v>
      </c>
      <c r="Q9" s="87"/>
      <c r="R9" s="87"/>
      <c r="S9" s="87"/>
      <c r="T9" s="88"/>
    </row>
    <row r="10" spans="2:22" ht="15.75" thickBot="1">
      <c r="P10" s="89"/>
      <c r="Q10" s="90"/>
      <c r="R10" s="90"/>
      <c r="S10" s="90"/>
      <c r="T10" s="91"/>
    </row>
    <row r="11" spans="2:22" ht="30.75" customHeight="1">
      <c r="B11" s="77" t="s">
        <v>78</v>
      </c>
      <c r="C11" s="78"/>
      <c r="D11" s="78"/>
      <c r="E11" s="78"/>
      <c r="F11" s="79"/>
      <c r="G11" s="44">
        <f t="shared" ref="G11:H11" si="2">IF(G5&lt;&gt;"",G9*0.4+$L$9*0.6,$L$9*0.6)</f>
        <v>1.2000000000000002</v>
      </c>
      <c r="H11" s="44">
        <f t="shared" si="2"/>
        <v>1.2000000000000002</v>
      </c>
      <c r="I11" s="44">
        <f>IF(I5&lt;&gt;"",I9*0.4+$L$9*0.6,$L$9*0.6)</f>
        <v>1.2000000000000002</v>
      </c>
      <c r="J11" s="44">
        <f t="shared" ref="J11:K11" si="3">IF(J5&lt;&gt;"",J9*0.4+$L$9*0.6,$L$9*0.6)</f>
        <v>0</v>
      </c>
      <c r="K11" s="44">
        <f t="shared" si="3"/>
        <v>0</v>
      </c>
      <c r="P11" s="18"/>
      <c r="Q11" s="18"/>
      <c r="R11" s="18"/>
      <c r="S11" s="18"/>
      <c r="T11" s="18"/>
      <c r="U11" s="18"/>
    </row>
    <row r="12" spans="2:22">
      <c r="O12" s="18"/>
      <c r="P12" s="18"/>
      <c r="Q12" s="18"/>
      <c r="R12" s="18"/>
      <c r="S12" s="18"/>
      <c r="T12" s="18"/>
      <c r="U12" s="18"/>
      <c r="V12" s="18"/>
    </row>
    <row r="13" spans="2:22">
      <c r="O13" s="18"/>
      <c r="P13" s="18"/>
      <c r="Q13" s="18"/>
      <c r="R13" s="18"/>
      <c r="S13" s="18"/>
      <c r="T13" s="18"/>
      <c r="U13" s="18"/>
      <c r="V13" s="18"/>
    </row>
    <row r="14" spans="2:22">
      <c r="O14" s="18"/>
      <c r="P14" s="18"/>
      <c r="Q14" s="18"/>
      <c r="R14" s="18"/>
      <c r="S14" s="18"/>
      <c r="T14" s="18"/>
      <c r="U14" s="18"/>
      <c r="V14" s="18"/>
    </row>
    <row r="15" spans="2:22">
      <c r="O15" s="18"/>
      <c r="P15" s="18"/>
      <c r="Q15" s="18"/>
      <c r="R15" s="18"/>
      <c r="S15" s="18"/>
      <c r="T15" s="18"/>
      <c r="U15" s="18"/>
      <c r="V15" s="18"/>
    </row>
    <row r="16" spans="2:22">
      <c r="O16" s="18"/>
      <c r="P16" s="18"/>
      <c r="Q16" s="18"/>
      <c r="R16" s="18"/>
      <c r="S16" s="18"/>
      <c r="T16" s="18"/>
      <c r="U16" s="18"/>
      <c r="V16" s="18"/>
    </row>
    <row r="17" spans="15:22">
      <c r="O17" s="18"/>
      <c r="P17" s="18"/>
      <c r="Q17" s="18"/>
      <c r="R17" s="18"/>
      <c r="S17" s="18"/>
      <c r="T17" s="18"/>
      <c r="U17" s="18"/>
      <c r="V17" s="18"/>
    </row>
    <row r="18" spans="15:22">
      <c r="O18" s="18"/>
      <c r="P18" s="18"/>
      <c r="Q18" s="18"/>
      <c r="R18" s="18"/>
      <c r="S18" s="18"/>
      <c r="T18" s="18"/>
      <c r="U18" s="18"/>
      <c r="V18" s="18"/>
    </row>
  </sheetData>
  <mergeCells count="12">
    <mergeCell ref="G3:K3"/>
    <mergeCell ref="L3:L4"/>
    <mergeCell ref="B3:F4"/>
    <mergeCell ref="B5:F5"/>
    <mergeCell ref="B7:F7"/>
    <mergeCell ref="B6:E6"/>
    <mergeCell ref="B11:F11"/>
    <mergeCell ref="P5:T6"/>
    <mergeCell ref="P7:T8"/>
    <mergeCell ref="P9:T10"/>
    <mergeCell ref="B9:F9"/>
    <mergeCell ref="B8:F8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2:N26"/>
  <sheetViews>
    <sheetView tabSelected="1" topLeftCell="A8" zoomScale="85" zoomScaleNormal="85" workbookViewId="0">
      <selection activeCell="H15" sqref="H15"/>
    </sheetView>
  </sheetViews>
  <sheetFormatPr defaultColWidth="6.42578125" defaultRowHeight="16.5"/>
  <cols>
    <col min="1" max="1" width="14.140625" style="6" customWidth="1"/>
    <col min="2" max="2" width="31.5703125" style="6" customWidth="1"/>
    <col min="3" max="3" width="17.5703125" style="6" customWidth="1"/>
    <col min="4" max="11" width="8.140625" style="6" customWidth="1"/>
    <col min="12" max="16384" width="6.42578125" style="6"/>
  </cols>
  <sheetData>
    <row r="2" spans="1:11" ht="45">
      <c r="B2" s="19" t="s">
        <v>52</v>
      </c>
      <c r="C2" s="19" t="s">
        <v>153</v>
      </c>
    </row>
    <row r="3" spans="1:11">
      <c r="B3" s="27" t="s">
        <v>53</v>
      </c>
      <c r="C3" s="19" t="s">
        <v>152</v>
      </c>
    </row>
    <row r="4" spans="1:11">
      <c r="B4" s="19" t="s">
        <v>54</v>
      </c>
      <c r="C4" s="57" t="s">
        <v>145</v>
      </c>
    </row>
    <row r="5" spans="1:11">
      <c r="B5" s="20" t="s">
        <v>55</v>
      </c>
      <c r="C5" s="19" t="s">
        <v>62</v>
      </c>
    </row>
    <row r="6" spans="1:11">
      <c r="B6" s="20" t="s">
        <v>56</v>
      </c>
      <c r="C6" s="19" t="s">
        <v>146</v>
      </c>
    </row>
    <row r="8" spans="1:11">
      <c r="A8" s="104" t="s">
        <v>51</v>
      </c>
      <c r="B8" s="104"/>
      <c r="C8" s="104"/>
      <c r="D8" s="104"/>
      <c r="E8" s="104"/>
      <c r="F8" s="104"/>
      <c r="G8" s="104"/>
      <c r="H8" s="104"/>
      <c r="I8" s="104"/>
      <c r="J8" s="104"/>
      <c r="K8" s="104"/>
    </row>
    <row r="9" spans="1:11">
      <c r="A9" s="104" t="s">
        <v>10</v>
      </c>
      <c r="B9" s="104" t="s">
        <v>11</v>
      </c>
      <c r="C9" s="106" t="s">
        <v>43</v>
      </c>
      <c r="D9" s="106"/>
      <c r="E9" s="106"/>
      <c r="F9" s="106"/>
      <c r="G9" s="106"/>
      <c r="H9" s="106"/>
      <c r="I9" s="106"/>
      <c r="J9" s="106" t="s">
        <v>38</v>
      </c>
      <c r="K9" s="106"/>
    </row>
    <row r="10" spans="1:11" s="11" customFormat="1" ht="15">
      <c r="A10" s="104"/>
      <c r="B10" s="104"/>
      <c r="C10" s="15" t="s">
        <v>17</v>
      </c>
      <c r="D10" s="15" t="s">
        <v>20</v>
      </c>
      <c r="E10" s="15" t="s">
        <v>21</v>
      </c>
      <c r="F10" s="15" t="s">
        <v>22</v>
      </c>
      <c r="G10" s="15" t="s">
        <v>23</v>
      </c>
      <c r="H10" s="15" t="s">
        <v>24</v>
      </c>
      <c r="I10" s="15" t="s">
        <v>25</v>
      </c>
      <c r="J10" s="15" t="s">
        <v>39</v>
      </c>
      <c r="K10" s="15" t="s">
        <v>40</v>
      </c>
    </row>
    <row r="11" spans="1:11" s="11" customFormat="1" ht="165" hidden="1">
      <c r="A11" s="12"/>
      <c r="B11" s="12"/>
      <c r="C11" s="16" t="s">
        <v>44</v>
      </c>
      <c r="D11" s="16" t="s">
        <v>45</v>
      </c>
      <c r="E11" s="16" t="s">
        <v>46</v>
      </c>
      <c r="F11" s="16" t="s">
        <v>31</v>
      </c>
      <c r="G11" s="16" t="s">
        <v>33</v>
      </c>
      <c r="H11" s="16" t="s">
        <v>47</v>
      </c>
      <c r="I11" s="16" t="s">
        <v>48</v>
      </c>
      <c r="J11" s="15" t="s">
        <v>49</v>
      </c>
      <c r="K11" s="15" t="s">
        <v>50</v>
      </c>
    </row>
    <row r="12" spans="1:11" ht="91.5" customHeight="1">
      <c r="A12" s="13" t="s">
        <v>0</v>
      </c>
      <c r="B12" s="68" t="s">
        <v>154</v>
      </c>
      <c r="C12" s="17">
        <v>2</v>
      </c>
      <c r="D12" s="4"/>
      <c r="E12" s="4">
        <v>1</v>
      </c>
      <c r="F12" s="4">
        <v>1</v>
      </c>
      <c r="G12" s="4"/>
      <c r="H12" s="4"/>
      <c r="I12" s="4"/>
      <c r="J12" s="4">
        <v>1</v>
      </c>
      <c r="K12" s="4">
        <v>1</v>
      </c>
    </row>
    <row r="13" spans="1:11" ht="68.25" customHeight="1">
      <c r="A13" s="13" t="s">
        <v>1</v>
      </c>
      <c r="B13" s="68" t="s">
        <v>151</v>
      </c>
      <c r="C13" s="17">
        <v>2</v>
      </c>
      <c r="D13" s="4"/>
      <c r="E13" s="4"/>
      <c r="F13" s="4">
        <v>2</v>
      </c>
      <c r="G13" s="4"/>
      <c r="H13" s="4"/>
      <c r="I13" s="4"/>
      <c r="J13" s="4">
        <v>2</v>
      </c>
      <c r="K13" s="4">
        <v>1</v>
      </c>
    </row>
    <row r="14" spans="1:11" ht="64.5" customHeight="1">
      <c r="A14" s="13" t="s">
        <v>4</v>
      </c>
      <c r="B14" s="68" t="s">
        <v>155</v>
      </c>
      <c r="C14" s="17">
        <v>2</v>
      </c>
      <c r="D14" s="4"/>
      <c r="E14" s="4"/>
      <c r="F14" s="4">
        <v>2</v>
      </c>
      <c r="G14" s="4"/>
      <c r="H14" s="4"/>
      <c r="I14" s="4"/>
      <c r="J14" s="4"/>
      <c r="K14" s="4">
        <v>2</v>
      </c>
    </row>
    <row r="15" spans="1:11" ht="96.75" customHeight="1">
      <c r="A15" s="13" t="s">
        <v>2</v>
      </c>
      <c r="B15" s="68" t="s">
        <v>156</v>
      </c>
      <c r="C15" s="17">
        <v>2</v>
      </c>
      <c r="D15" s="4">
        <v>2</v>
      </c>
      <c r="E15" s="4"/>
      <c r="F15" s="4"/>
      <c r="G15" s="4"/>
      <c r="H15" s="4">
        <v>1</v>
      </c>
      <c r="I15" s="4">
        <v>2</v>
      </c>
      <c r="J15" s="4"/>
      <c r="K15" s="4"/>
    </row>
    <row r="16" spans="1:11" ht="72" customHeight="1">
      <c r="A16" s="14" t="s">
        <v>3</v>
      </c>
      <c r="B16" s="68" t="s">
        <v>157</v>
      </c>
      <c r="C16" s="17">
        <v>3</v>
      </c>
      <c r="D16" s="4"/>
      <c r="E16" s="4"/>
      <c r="F16" s="4"/>
      <c r="G16" s="4"/>
      <c r="H16" s="4">
        <v>1</v>
      </c>
      <c r="I16" s="4">
        <v>2</v>
      </c>
      <c r="J16" s="4"/>
      <c r="K16" s="4">
        <v>1</v>
      </c>
    </row>
    <row r="20" spans="1:14">
      <c r="A20" s="105" t="s">
        <v>82</v>
      </c>
      <c r="B20" s="105"/>
      <c r="C20" s="105"/>
      <c r="D20" s="105"/>
      <c r="E20" s="105"/>
      <c r="F20" s="105"/>
      <c r="G20" s="105"/>
      <c r="H20" s="105"/>
      <c r="I20" s="105"/>
      <c r="J20" s="105"/>
      <c r="K20" s="105"/>
      <c r="L20" s="45"/>
      <c r="M20" s="45"/>
      <c r="N20" s="45"/>
    </row>
    <row r="21" spans="1:14">
      <c r="A21" s="53" t="s">
        <v>83</v>
      </c>
      <c r="B21" s="53" t="s">
        <v>84</v>
      </c>
      <c r="C21" s="53" t="s">
        <v>17</v>
      </c>
      <c r="D21" s="53" t="s">
        <v>20</v>
      </c>
      <c r="E21" s="53" t="s">
        <v>21</v>
      </c>
      <c r="F21" s="53" t="s">
        <v>22</v>
      </c>
      <c r="G21" s="53" t="s">
        <v>23</v>
      </c>
      <c r="H21" s="53" t="s">
        <v>24</v>
      </c>
      <c r="I21" s="53" t="s">
        <v>25</v>
      </c>
      <c r="J21" s="53" t="s">
        <v>39</v>
      </c>
      <c r="K21" s="53" t="s">
        <v>40</v>
      </c>
    </row>
    <row r="22" spans="1:14">
      <c r="A22" s="54" t="s">
        <v>85</v>
      </c>
      <c r="B22" s="55">
        <f>'Direct Attainment'!G11</f>
        <v>1.2000000000000002</v>
      </c>
      <c r="C22" s="55">
        <f>IF(C12="","",$B22*C12/3)</f>
        <v>0.80000000000000016</v>
      </c>
      <c r="D22" s="55" t="str">
        <f t="shared" ref="D22:K22" si="0">IF(D12="","",$B22*D12/3)</f>
        <v/>
      </c>
      <c r="E22" s="55">
        <f t="shared" si="0"/>
        <v>0.40000000000000008</v>
      </c>
      <c r="F22" s="55">
        <f t="shared" si="0"/>
        <v>0.40000000000000008</v>
      </c>
      <c r="G22" s="55" t="str">
        <f t="shared" si="0"/>
        <v/>
      </c>
      <c r="H22" s="55" t="str">
        <f t="shared" si="0"/>
        <v/>
      </c>
      <c r="I22" s="55" t="str">
        <f t="shared" si="0"/>
        <v/>
      </c>
      <c r="J22" s="55">
        <f t="shared" si="0"/>
        <v>0.40000000000000008</v>
      </c>
      <c r="K22" s="55">
        <f t="shared" si="0"/>
        <v>0.40000000000000008</v>
      </c>
    </row>
    <row r="23" spans="1:14">
      <c r="A23" s="54" t="s">
        <v>86</v>
      </c>
      <c r="B23" s="55">
        <f>'Direct Attainment'!H11</f>
        <v>1.2000000000000002</v>
      </c>
      <c r="C23" s="55">
        <f t="shared" ref="C23:K23" si="1">IF(C13="","",$B23*C13/3)</f>
        <v>0.80000000000000016</v>
      </c>
      <c r="D23" s="55" t="str">
        <f t="shared" si="1"/>
        <v/>
      </c>
      <c r="E23" s="55" t="str">
        <f t="shared" si="1"/>
        <v/>
      </c>
      <c r="F23" s="55">
        <f t="shared" si="1"/>
        <v>0.80000000000000016</v>
      </c>
      <c r="G23" s="55" t="str">
        <f t="shared" si="1"/>
        <v/>
      </c>
      <c r="H23" s="55" t="str">
        <f t="shared" si="1"/>
        <v/>
      </c>
      <c r="I23" s="55" t="str">
        <f t="shared" si="1"/>
        <v/>
      </c>
      <c r="J23" s="55">
        <f t="shared" si="1"/>
        <v>0.80000000000000016</v>
      </c>
      <c r="K23" s="55">
        <f t="shared" si="1"/>
        <v>0.40000000000000008</v>
      </c>
    </row>
    <row r="24" spans="1:14">
      <c r="A24" s="54" t="s">
        <v>87</v>
      </c>
      <c r="B24" s="55">
        <f>'Direct Attainment'!I11</f>
        <v>1.2000000000000002</v>
      </c>
      <c r="C24" s="55">
        <f t="shared" ref="C24:K24" si="2">IF(C14="","",$B24*C14/3)</f>
        <v>0.80000000000000016</v>
      </c>
      <c r="D24" s="55" t="str">
        <f t="shared" si="2"/>
        <v/>
      </c>
      <c r="E24" s="55" t="str">
        <f t="shared" si="2"/>
        <v/>
      </c>
      <c r="F24" s="55">
        <f t="shared" si="2"/>
        <v>0.80000000000000016</v>
      </c>
      <c r="G24" s="55" t="str">
        <f t="shared" si="2"/>
        <v/>
      </c>
      <c r="H24" s="55" t="str">
        <f t="shared" si="2"/>
        <v/>
      </c>
      <c r="I24" s="55" t="str">
        <f t="shared" si="2"/>
        <v/>
      </c>
      <c r="J24" s="55" t="str">
        <f t="shared" si="2"/>
        <v/>
      </c>
      <c r="K24" s="55">
        <f t="shared" si="2"/>
        <v>0.80000000000000016</v>
      </c>
    </row>
    <row r="25" spans="1:14">
      <c r="A25" s="54" t="s">
        <v>88</v>
      </c>
      <c r="B25" s="55">
        <f>'Direct Attainment'!J11</f>
        <v>0</v>
      </c>
      <c r="C25" s="55">
        <f t="shared" ref="C25:K25" si="3">IF(C15="","",$B25*C15/3)</f>
        <v>0</v>
      </c>
      <c r="D25" s="55">
        <f t="shared" si="3"/>
        <v>0</v>
      </c>
      <c r="E25" s="55" t="str">
        <f t="shared" si="3"/>
        <v/>
      </c>
      <c r="F25" s="55" t="str">
        <f t="shared" si="3"/>
        <v/>
      </c>
      <c r="G25" s="55" t="str">
        <f t="shared" si="3"/>
        <v/>
      </c>
      <c r="H25" s="55">
        <f t="shared" si="3"/>
        <v>0</v>
      </c>
      <c r="I25" s="55">
        <f t="shared" si="3"/>
        <v>0</v>
      </c>
      <c r="J25" s="55" t="str">
        <f t="shared" si="3"/>
        <v/>
      </c>
      <c r="K25" s="55" t="str">
        <f t="shared" si="3"/>
        <v/>
      </c>
    </row>
    <row r="26" spans="1:14">
      <c r="A26" s="54" t="s">
        <v>89</v>
      </c>
      <c r="B26" s="55">
        <f>'Direct Attainment'!K11</f>
        <v>0</v>
      </c>
      <c r="C26" s="55">
        <f t="shared" ref="C26:K26" si="4">IF(C16="","",$B26*C16/3)</f>
        <v>0</v>
      </c>
      <c r="D26" s="55" t="str">
        <f t="shared" si="4"/>
        <v/>
      </c>
      <c r="E26" s="55" t="str">
        <f t="shared" si="4"/>
        <v/>
      </c>
      <c r="F26" s="55" t="str">
        <f t="shared" si="4"/>
        <v/>
      </c>
      <c r="G26" s="55" t="str">
        <f t="shared" si="4"/>
        <v/>
      </c>
      <c r="H26" s="55">
        <f t="shared" si="4"/>
        <v>0</v>
      </c>
      <c r="I26" s="55">
        <f t="shared" si="4"/>
        <v>0</v>
      </c>
      <c r="J26" s="55" t="str">
        <f t="shared" si="4"/>
        <v/>
      </c>
      <c r="K26" s="55">
        <f t="shared" si="4"/>
        <v>0</v>
      </c>
    </row>
  </sheetData>
  <mergeCells count="6">
    <mergeCell ref="A8:K8"/>
    <mergeCell ref="A20:K20"/>
    <mergeCell ref="C9:I9"/>
    <mergeCell ref="J9:K9"/>
    <mergeCell ref="A9:A10"/>
    <mergeCell ref="B9:B1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 CO-PO List</vt:lpstr>
      <vt:lpstr>Student Performance</vt:lpstr>
      <vt:lpstr>CO Specific mark distribution</vt:lpstr>
      <vt:lpstr>Direct Attainment</vt:lpstr>
      <vt:lpstr>Direct PO&amp;PSO Attainment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Manabhanjan Bhoi</dc:creator>
  <cp:lastModifiedBy>Lab</cp:lastModifiedBy>
  <dcterms:created xsi:type="dcterms:W3CDTF">2022-05-02T12:45:46Z</dcterms:created>
  <dcterms:modified xsi:type="dcterms:W3CDTF">2022-09-19T06:54:09Z</dcterms:modified>
</cp:coreProperties>
</file>